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5" activeTab="1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9.sz.mell." sheetId="12" r:id="rId12"/>
    <sheet name="10.sz. mell." sheetId="13" r:id="rId13"/>
    <sheet name="Munka1" sheetId="14" r:id="rId14"/>
  </sheets>
  <definedNames>
    <definedName name="_xlnm.Print_Titles" localSheetId="8">'6.sz.mell.'!$1:$6</definedName>
    <definedName name="_xlnm.Print_Titles" localSheetId="9">'7.sz.mell.'!$1:$6</definedName>
    <definedName name="_xlnm.Print_Titles" localSheetId="10">'8.sz.mell.'!$1:$6</definedName>
    <definedName name="_xlnm.Print_Titles" localSheetId="11">'9.sz.mell.'!$1:$6</definedName>
    <definedName name="_xlnm.Print_Area" localSheetId="1">'1.1.sz.mell.'!$A$1:$E$142</definedName>
  </definedNames>
  <calcPr fullCalcOnLoad="1"/>
</workbook>
</file>

<file path=xl/sharedStrings.xml><?xml version="1.0" encoding="utf-8"?>
<sst xmlns="http://schemas.openxmlformats.org/spreadsheetml/2006/main" count="1057" uniqueCount="485">
  <si>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</si>
  <si>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</si>
  <si>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</si>
  <si>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</si>
  <si>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</si>
  <si>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</si>
  <si>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</si>
  <si>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</si>
  <si>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</si>
  <si>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</si>
  <si>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</si>
  <si>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</si>
  <si>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</si>
  <si>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</si>
  <si>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</si>
  <si>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</si>
  <si>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</si>
  <si>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</si>
  <si>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</si>
  <si>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</si>
  <si>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</si>
  <si>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</si>
  <si>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</si>
  <si>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</si>
  <si>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</si>
  <si>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</si>
  <si>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</si>
  <si>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</si>
  <si>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</si>
  <si>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</si>
  <si>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</si>
  <si>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</si>
  <si>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</si>
  <si>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</si>
  <si>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</si>
  <si>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</si>
  <si>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</si>
  <si>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</si>
  <si>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</si>
  <si>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</si>
  <si>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</si>
  <si>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</si>
  <si>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</si>
  <si>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</si>
  <si>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</si>
  <si>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</si>
  <si>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</si>
  <si>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</si>
  <si>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</si>
  <si>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</si>
  <si>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</si>
  <si>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</si>
  <si>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</si>
  <si>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</si>
  <si>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</si>
  <si>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Kölcsön nyújtása</t>
  </si>
  <si>
    <t>K I M U T A T Á S
a 2013. évben céljelleggel juttatott támogatásokról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</si>
  <si>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</si>
  <si>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</si>
  <si>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</si>
  <si>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</si>
  <si>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</si>
  <si>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</si>
  <si>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</si>
  <si>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</si>
  <si>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</si>
  <si>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</si>
  <si>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</si>
  <si>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</si>
  <si>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</si>
  <si>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</si>
  <si>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</si>
  <si>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</si>
  <si>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</si>
  <si>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</si>
  <si>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</si>
  <si>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</si>
  <si>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</si>
  <si>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</si>
  <si>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</si>
  <si>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</si>
  <si>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</si>
  <si>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</si>
  <si>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</si>
  <si>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</si>
  <si>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</si>
  <si>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</si>
  <si>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</si>
  <si>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</si>
  <si>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</si>
  <si>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</si>
  <si>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</si>
  <si>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</si>
  <si>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</si>
  <si>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</si>
  <si>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</si>
  <si>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</si>
  <si>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</si>
  <si>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</si>
  <si>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</si>
  <si>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</si>
  <si>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</si>
  <si>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</si>
  <si>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</si>
  <si>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</si>
  <si>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</si>
  <si>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</si>
  <si>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</si>
  <si>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</si>
  <si>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</si>
  <si>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</si>
  <si>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</si>
  <si>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</si>
  <si>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</si>
  <si>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</si>
  <si>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</si>
  <si>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</si>
  <si>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</si>
  <si>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</si>
  <si>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</si>
  <si>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</si>
  <si>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</si>
  <si>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</si>
  <si>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</si>
  <si>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</si>
  <si>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</si>
  <si>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</si>
  <si>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</si>
  <si>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</si>
  <si>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</si>
  <si>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</si>
  <si>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</si>
  <si>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</si>
  <si>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</si>
  <si>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</si>
  <si>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</si>
  <si>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</si>
  <si>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</si>
  <si>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</si>
  <si>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</si>
  <si>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</si>
  <si>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</si>
  <si>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</si>
  <si>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</si>
  <si>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</si>
  <si>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</si>
  <si>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</si>
  <si>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</si>
  <si>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</si>
  <si>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</si>
  <si>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</si>
  <si>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</si>
  <si>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</si>
  <si>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</si>
  <si>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</si>
  <si>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</si>
  <si>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</si>
  <si>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</si>
  <si>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</si>
  <si>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</si>
  <si>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</si>
  <si>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</si>
  <si>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</si>
  <si>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</si>
  <si>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</si>
  <si>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</si>
  <si>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</si>
  <si>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</si>
  <si>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</si>
  <si>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</si>
  <si>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</si>
  <si>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</si>
  <si>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</si>
  <si>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</si>
  <si>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</si>
  <si>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</si>
  <si>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</si>
  <si>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</si>
  <si>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</si>
  <si>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</si>
  <si>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</si>
  <si>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</si>
  <si>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</si>
  <si>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</si>
  <si>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</si>
  <si>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</si>
  <si>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</si>
  <si>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</si>
  <si>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</si>
  <si>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</si>
  <si>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</si>
  <si>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</si>
  <si>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</si>
  <si>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</si>
  <si>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</si>
  <si>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</si>
  <si>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</si>
  <si>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</si>
  <si>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</si>
  <si>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</si>
  <si>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</si>
  <si>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</si>
  <si>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</si>
  <si>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</si>
  <si>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</si>
  <si>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</si>
  <si>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</si>
  <si>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</si>
  <si>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</si>
  <si>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</si>
  <si>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</si>
  <si>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</si>
  <si>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</si>
  <si>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</si>
  <si>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</si>
  <si>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</si>
  <si>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Címzett és céltámogatások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</si>
  <si>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</si>
  <si>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</si>
  <si>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</si>
  <si>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</si>
  <si>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</si>
  <si>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</si>
  <si>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</si>
  <si>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</si>
  <si>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</si>
  <si>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</si>
  <si>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</si>
  <si>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</si>
  <si>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</si>
  <si>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</si>
  <si>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</si>
  <si>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</si>
  <si>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</si>
  <si>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</si>
  <si>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</si>
  <si>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</si>
  <si>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</si>
  <si>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</si>
  <si>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</si>
  <si>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</si>
  <si>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</si>
  <si>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</si>
  <si>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</si>
  <si>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</si>
  <si>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</si>
  <si>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</si>
  <si>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</si>
  <si>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</si>
  <si>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</si>
  <si>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</si>
  <si>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</si>
  <si>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</si>
  <si>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</si>
  <si>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</si>
  <si>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</si>
  <si>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</si>
  <si>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</si>
  <si>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</si>
  <si>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</si>
  <si>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</si>
  <si>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</si>
  <si>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Nem kötelező!</t>
  </si>
  <si>
    <t>Feladat megnevezése</t>
  </si>
  <si>
    <t>Költségvetési szerv megnevezése</t>
  </si>
  <si>
    <t>Száma</t>
  </si>
  <si>
    <t>I. Önkormányzatok működési bevételei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</si>
  <si>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</si>
  <si>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</si>
  <si>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</si>
  <si>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</si>
  <si>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----------------------------</t>
  </si>
  <si>
    <t>Önkormányzat</t>
  </si>
  <si>
    <t>megnevezése</t>
  </si>
  <si>
    <t>7.1</t>
  </si>
  <si>
    <t>V. Költségvetési szervek finanszírozása</t>
  </si>
  <si>
    <t>KIADÁSOK ÖSSZESEN: (6+7)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</si>
  <si>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</si>
  <si>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</si>
  <si>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</si>
  <si>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</si>
  <si>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</si>
  <si>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</si>
  <si>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</si>
  <si>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</si>
  <si>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</si>
  <si>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</si>
  <si>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</si>
  <si>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</si>
  <si>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</si>
  <si>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</si>
  <si>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</si>
  <si>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</si>
  <si>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</si>
  <si>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</si>
  <si>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</si>
  <si>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</si>
  <si>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</si>
  <si>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</si>
  <si>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</si>
  <si>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</si>
  <si>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</si>
  <si>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</si>
  <si>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</si>
  <si>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</si>
  <si>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</si>
  <si>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</si>
  <si>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</si>
  <si>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</si>
  <si>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</si>
  <si>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</si>
  <si>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</si>
  <si>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</si>
  <si>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</si>
  <si>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</si>
  <si>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</si>
  <si>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</si>
  <si>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</si>
  <si>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</si>
  <si>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</si>
  <si>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</si>
  <si>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</si>
  <si>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</si>
  <si>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</si>
  <si>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</si>
  <si>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</si>
  <si>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</si>
  <si>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</si>
  <si>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</si>
  <si>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</si>
  <si>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</si>
  <si>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</si>
  <si>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</si>
  <si>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</si>
  <si>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</si>
  <si>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</si>
  <si>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</si>
  <si>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</si>
  <si>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</si>
  <si>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</si>
  <si>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</si>
  <si>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</si>
  <si>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</si>
  <si>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</si>
  <si>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</si>
  <si>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</si>
  <si>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</si>
  <si>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</si>
  <si>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</si>
  <si>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</si>
  <si>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</si>
  <si>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</si>
  <si>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</si>
  <si>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</si>
  <si>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</si>
  <si>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</si>
  <si>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</si>
  <si>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</si>
  <si>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</si>
  <si>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</si>
  <si>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</si>
  <si>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</si>
  <si>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</si>
  <si>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</si>
  <si>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</si>
  <si>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</si>
  <si>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</si>
  <si>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</si>
  <si>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</si>
  <si>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</si>
  <si>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</si>
  <si>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</si>
  <si>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</si>
  <si>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</si>
  <si>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</si>
  <si>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</si>
  <si>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</si>
  <si>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</si>
  <si>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</si>
  <si>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</si>
  <si>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</si>
  <si>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</si>
  <si>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</si>
  <si>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</si>
  <si>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</si>
  <si>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</si>
  <si>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</si>
  <si>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</si>
  <si>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</si>
  <si>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</si>
  <si>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</si>
  <si>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</si>
  <si>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</si>
  <si>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</si>
  <si>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</si>
  <si>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</si>
  <si>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</si>
  <si>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</si>
  <si>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</si>
  <si>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</si>
  <si>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</si>
  <si>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</si>
  <si>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</si>
  <si>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</si>
  <si>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</si>
  <si>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</si>
  <si>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</si>
  <si>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</si>
  <si>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</si>
  <si>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</si>
  <si>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</si>
  <si>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</si>
  <si>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</si>
  <si>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</si>
  <si>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</si>
  <si>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</si>
  <si>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</si>
  <si>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</si>
  <si>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</si>
  <si>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</si>
  <si>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</si>
  <si>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</si>
  <si>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</si>
  <si>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</si>
  <si>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</si>
  <si>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</si>
  <si>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</si>
  <si>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</si>
  <si>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</si>
  <si>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</si>
  <si>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</si>
  <si>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</si>
  <si>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</si>
  <si>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</si>
  <si>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</si>
  <si>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</si>
  <si>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</si>
  <si>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</si>
  <si>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</si>
  <si>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</si>
  <si>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</si>
  <si>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</si>
  <si>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</si>
  <si>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</si>
  <si>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Szent Antal Óvoda és Bölcsőde</t>
  </si>
  <si>
    <t>Zrínyi MiklósMűvelődési Ház és Könyvtár</t>
  </si>
  <si>
    <t xml:space="preserve">  -  Támogatások folyósítása</t>
  </si>
  <si>
    <t>labdarúgás támogatása</t>
  </si>
  <si>
    <t>Borostyán Nyugdijas klub</t>
  </si>
  <si>
    <t>Asztalitenisz Egyesület</t>
  </si>
  <si>
    <t>Szeretet Temploma Alapítvány</t>
  </si>
  <si>
    <t>rendezvények müködési kiadása</t>
  </si>
  <si>
    <t xml:space="preserve">Berzencéért Alapítvány </t>
  </si>
  <si>
    <t>Sportkör Berzence</t>
  </si>
  <si>
    <t xml:space="preserve">Tűzoltó Egyesület </t>
  </si>
  <si>
    <t>Mozgáskorlátozottak Egyesülete</t>
  </si>
  <si>
    <t>müködési kiadások fedezetére</t>
  </si>
  <si>
    <t>Urnafal építése</t>
  </si>
  <si>
    <t>Zrínyi Miklós Művelődési Ház és Könyvtár fűtés korszerűsítés</t>
  </si>
  <si>
    <t>Út felújítások</t>
  </si>
  <si>
    <t>Módosítás</t>
  </si>
  <si>
    <t>mód</t>
  </si>
  <si>
    <t>2013. évi mód. Előirányzat</t>
  </si>
  <si>
    <t>2013.évi előirányzat</t>
  </si>
  <si>
    <t>2013. évi mód. Előir.</t>
  </si>
  <si>
    <t>2013. évi mód.előir.</t>
  </si>
  <si>
    <t>o2</t>
  </si>
  <si>
    <t>Módosít</t>
  </si>
  <si>
    <t>Mód. Előir.</t>
  </si>
  <si>
    <t>Szrkezet átalakiítási tartalék</t>
  </si>
  <si>
    <t>Egyéb müködés célú központi támogatás</t>
  </si>
  <si>
    <t>Előző évi költségvetési kiegészítések, visszatérülések</t>
  </si>
  <si>
    <t>Helyi szervezési intézkedés támogatása</t>
  </si>
  <si>
    <t>"Turul" Emlékmű</t>
  </si>
  <si>
    <t>Laptop vásárlás</t>
  </si>
  <si>
    <t>2013. évi módosított előirányzat</t>
  </si>
  <si>
    <t>Helyiszervezési intézkedés támogatása</t>
  </si>
  <si>
    <t>Egyéb működés célú támogatás</t>
  </si>
  <si>
    <t>Szerkezet átalakítási támogatás</t>
  </si>
  <si>
    <t>I.Intézményi működési bevételek és kiadások mérlege</t>
  </si>
  <si>
    <t>Berzence nagyközség Önkormányzat saját bevételeinek részletezése az adósságot keletkeztető ügyletből származó tárgyévi fizetési kötelezettség megállapításához</t>
  </si>
  <si>
    <t>6. melléklet a  /2013. (VIII.27.) önkormányzati rendelet-tervezethez</t>
  </si>
  <si>
    <t>7. melléklet a /2013.(VIII.27.) önkormányzati rendelet-tervezethez</t>
  </si>
  <si>
    <t>8. melléklet a /2013.(VIII.27.) rendelet-tervezethez</t>
  </si>
  <si>
    <t>9. melléklet a /2013.(VIII.27.) önkormányzati rendelet-tervezethez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</si>
</sst>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4" xfId="58" applyFont="1" applyFill="1" applyBorder="1" applyAlignment="1" applyProtection="1">
      <alignment vertical="center" wrapText="1"/>
      <protection/>
    </xf>
    <xf numFmtId="0" fontId="15" fillId="0" borderId="26" xfId="58" applyFont="1" applyFill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27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8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horizontal="center" vertical="center" wrapTex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7" fillId="33" borderId="24" xfId="0" applyNumberFormat="1" applyFont="1" applyFill="1" applyBorder="1" applyAlignment="1" applyProtection="1">
      <alignment vertical="center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5" xfId="58" applyFont="1" applyFill="1" applyBorder="1" applyAlignment="1" applyProtection="1">
      <alignment horizontal="left" vertical="center" wrapText="1" indent="6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1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9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left" vertical="center" wrapText="1"/>
      <protection/>
    </xf>
    <xf numFmtId="164" fontId="7" fillId="0" borderId="24" xfId="0" applyNumberFormat="1" applyFont="1" applyFill="1" applyBorder="1" applyAlignment="1" applyProtection="1">
      <alignment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164" fontId="0" fillId="34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 inden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6" fillId="0" borderId="41" xfId="0" applyFont="1" applyBorder="1" applyAlignment="1" applyProtection="1">
      <alignment horizontal="center" wrapText="1"/>
      <protection/>
    </xf>
    <xf numFmtId="0" fontId="27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7" fillId="0" borderId="35" xfId="0" applyFont="1" applyFill="1" applyBorder="1" applyAlignment="1" applyProtection="1" quotePrefix="1">
      <alignment horizontal="center" vertical="center"/>
      <protection locked="0"/>
    </xf>
    <xf numFmtId="0" fontId="15" fillId="0" borderId="42" xfId="58" applyFont="1" applyFill="1" applyBorder="1" applyAlignment="1" applyProtection="1">
      <alignment horizontal="left" vertical="center" wrapText="1" indent="1"/>
      <protection/>
    </xf>
    <xf numFmtId="49" fontId="16" fillId="0" borderId="4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49" fontId="20" fillId="0" borderId="17" xfId="0" applyNumberFormat="1" applyFont="1" applyBorder="1" applyAlignment="1" applyProtection="1">
      <alignment horizontal="left" vertical="center" wrapText="1" indent="2"/>
      <protection/>
    </xf>
    <xf numFmtId="49" fontId="21" fillId="0" borderId="17" xfId="0" applyNumberFormat="1" applyFont="1" applyBorder="1" applyAlignment="1" applyProtection="1">
      <alignment horizontal="left" vertical="center" wrapText="1" indent="1"/>
      <protection/>
    </xf>
    <xf numFmtId="49" fontId="20" fillId="0" borderId="22" xfId="0" applyNumberFormat="1" applyFont="1" applyBorder="1" applyAlignment="1" applyProtection="1">
      <alignment horizontal="left" vertical="center" wrapText="1" indent="2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28" fillId="0" borderId="18" xfId="0" applyFont="1" applyBorder="1" applyAlignment="1" applyProtection="1">
      <alignment horizontal="left" vertical="center" wrapText="1" indent="1"/>
      <protection/>
    </xf>
    <xf numFmtId="49" fontId="20" fillId="0" borderId="19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18" xfId="0" applyFont="1" applyBorder="1" applyAlignment="1" applyProtection="1">
      <alignment horizontal="left" vertical="center" wrapText="1" indent="1"/>
      <protection/>
    </xf>
    <xf numFmtId="0" fontId="32" fillId="0" borderId="24" xfId="0" applyFont="1" applyBorder="1" applyAlignment="1" applyProtection="1">
      <alignment horizontal="left" vertical="center" wrapText="1" indent="1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1"/>
      <protection/>
    </xf>
    <xf numFmtId="49" fontId="31" fillId="0" borderId="23" xfId="0" applyNumberFormat="1" applyFont="1" applyBorder="1" applyAlignment="1" applyProtection="1">
      <alignment horizontal="left" vertical="center" wrapText="1" inden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Border="1" applyAlignment="1" applyProtection="1">
      <alignment horizontal="right" vertical="center" wrapText="1" indent="1"/>
      <protection/>
    </xf>
    <xf numFmtId="0" fontId="19" fillId="0" borderId="29" xfId="0" applyFont="1" applyBorder="1" applyAlignment="1" applyProtection="1" quotePrefix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28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5" xfId="40" applyNumberFormat="1" applyFont="1" applyFill="1" applyBorder="1" applyAlignment="1" applyProtection="1">
      <alignment/>
      <protection locked="0"/>
    </xf>
    <xf numFmtId="166" fontId="16" fillId="0" borderId="56" xfId="40" applyNumberFormat="1" applyFont="1" applyFill="1" applyBorder="1" applyAlignment="1" applyProtection="1">
      <alignment/>
      <protection locked="0"/>
    </xf>
    <xf numFmtId="166" fontId="16" fillId="0" borderId="57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6" fillId="0" borderId="27" xfId="58" applyFont="1" applyFill="1" applyBorder="1" applyAlignment="1" applyProtection="1">
      <alignment horizontal="left" vertical="center" wrapText="1" indent="1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28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28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0" fontId="15" fillId="0" borderId="29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31" fillId="0" borderId="28" xfId="0" applyFont="1" applyBorder="1" applyAlignment="1" applyProtection="1">
      <alignment horizontal="lef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6"/>
      <protection/>
    </xf>
    <xf numFmtId="0" fontId="21" fillId="0" borderId="58" xfId="0" applyFont="1" applyBorder="1" applyAlignment="1" applyProtection="1">
      <alignment horizontal="left" vertical="center" wrapText="1" indent="1"/>
      <protection/>
    </xf>
    <xf numFmtId="0" fontId="20" fillId="0" borderId="55" xfId="0" applyFont="1" applyBorder="1" applyAlignment="1" applyProtection="1">
      <alignment horizontal="left" vertical="center" wrapText="1" indent="1"/>
      <protection/>
    </xf>
    <xf numFmtId="0" fontId="20" fillId="0" borderId="59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6" xfId="0" applyFont="1" applyFill="1" applyBorder="1" applyAlignment="1" applyProtection="1">
      <alignment horizontal="right" vertical="center" wrapText="1" indent="1"/>
      <protection/>
    </xf>
    <xf numFmtId="164" fontId="7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41" xfId="0" applyFont="1" applyBorder="1" applyAlignment="1" applyProtection="1">
      <alignment horizontal="center" wrapText="1"/>
      <protection/>
    </xf>
    <xf numFmtId="0" fontId="15" fillId="0" borderId="41" xfId="58" applyFont="1" applyFill="1" applyBorder="1" applyAlignment="1" applyProtection="1">
      <alignment horizontal="left" vertical="center" wrapText="1" inden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16" fillId="0" borderId="3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27" xfId="0" applyNumberFormat="1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 applyProtection="1" quotePrefix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wrapText="1"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49" fontId="21" fillId="0" borderId="19" xfId="0" applyNumberFormat="1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5" xfId="0" applyFont="1" applyBorder="1" applyAlignment="1" applyProtection="1" quotePrefix="1">
      <alignment horizontal="left" vertical="center" wrapText="1" indent="6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4" fillId="0" borderId="24" xfId="0" applyFont="1" applyBorder="1" applyAlignment="1" applyProtection="1">
      <alignment horizontal="left" vertical="center" wrapText="1" indent="1"/>
      <protection/>
    </xf>
    <xf numFmtId="0" fontId="35" fillId="0" borderId="24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31" fillId="0" borderId="32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33" fillId="0" borderId="24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6"/>
      <protection/>
    </xf>
    <xf numFmtId="0" fontId="21" fillId="0" borderId="47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Alignment="1" applyProtection="1">
      <alignment horizontal="right" vertical="center"/>
      <protection locked="0"/>
    </xf>
    <xf numFmtId="164" fontId="14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left" vertical="center" wrapText="1" indent="1"/>
      <protection/>
    </xf>
    <xf numFmtId="0" fontId="15" fillId="0" borderId="48" xfId="58" applyFont="1" applyFill="1" applyBorder="1" applyAlignment="1" applyProtection="1">
      <alignment horizontal="left" vertical="center" wrapText="1" indent="1"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0" fontId="16" fillId="0" borderId="49" xfId="58" applyFont="1" applyFill="1" applyBorder="1" applyAlignment="1" applyProtection="1">
      <alignment horizontal="left" vertical="center" wrapText="1" indent="1"/>
      <protection/>
    </xf>
    <xf numFmtId="0" fontId="16" fillId="0" borderId="63" xfId="58" applyFont="1" applyFill="1" applyBorder="1" applyAlignment="1" applyProtection="1">
      <alignment horizontal="left" vertical="center" wrapText="1" indent="1"/>
      <protection/>
    </xf>
    <xf numFmtId="0" fontId="16" fillId="0" borderId="65" xfId="58" applyFont="1" applyFill="1" applyBorder="1" applyAlignment="1" applyProtection="1">
      <alignment horizontal="left" vertical="center" wrapText="1" indent="1"/>
      <protection/>
    </xf>
    <xf numFmtId="0" fontId="15" fillId="0" borderId="65" xfId="58" applyFont="1" applyFill="1" applyBorder="1" applyAlignment="1" applyProtection="1">
      <alignment horizontal="left" vertical="center" wrapText="1" indent="1"/>
      <protection/>
    </xf>
    <xf numFmtId="0" fontId="16" fillId="0" borderId="66" xfId="58" applyFont="1" applyFill="1" applyBorder="1" applyAlignment="1" applyProtection="1">
      <alignment horizontal="left" vertical="center" wrapText="1" indent="1"/>
      <protection/>
    </xf>
    <xf numFmtId="0" fontId="16" fillId="0" borderId="67" xfId="58" applyFont="1" applyFill="1" applyBorder="1" applyAlignment="1" applyProtection="1">
      <alignment horizontal="left" vertical="center" wrapText="1" indent="1"/>
      <protection/>
    </xf>
    <xf numFmtId="0" fontId="20" fillId="0" borderId="49" xfId="0" applyFont="1" applyBorder="1" applyAlignment="1" applyProtection="1">
      <alignment horizontal="left" vertical="center" wrapText="1" indent="1"/>
      <protection/>
    </xf>
    <xf numFmtId="0" fontId="21" fillId="0" borderId="48" xfId="0" applyFont="1" applyBorder="1" applyAlignment="1" applyProtection="1">
      <alignment horizontal="left" vertical="center" wrapText="1" indent="1"/>
      <protection/>
    </xf>
    <xf numFmtId="0" fontId="19" fillId="0" borderId="48" xfId="0" applyFont="1" applyBorder="1" applyAlignment="1" applyProtection="1">
      <alignment horizontal="left" vertical="center" wrapText="1" indent="1"/>
      <protection/>
    </xf>
    <xf numFmtId="0" fontId="19" fillId="0" borderId="65" xfId="0" applyFont="1" applyBorder="1" applyAlignment="1" applyProtection="1">
      <alignment horizontal="left" vertical="center" wrapText="1" indent="1"/>
      <protection/>
    </xf>
    <xf numFmtId="0" fontId="15" fillId="0" borderId="68" xfId="58" applyFont="1" applyFill="1" applyBorder="1" applyAlignment="1" applyProtection="1">
      <alignment vertical="center" wrapText="1"/>
      <protection/>
    </xf>
    <xf numFmtId="0" fontId="16" fillId="0" borderId="67" xfId="58" applyFont="1" applyFill="1" applyBorder="1" applyAlignment="1" applyProtection="1">
      <alignment horizontal="left" indent="6"/>
      <protection/>
    </xf>
    <xf numFmtId="0" fontId="16" fillId="0" borderId="67" xfId="58" applyFont="1" applyFill="1" applyBorder="1" applyAlignment="1" applyProtection="1">
      <alignment horizontal="left" vertical="center" wrapText="1" indent="6"/>
      <protection/>
    </xf>
    <xf numFmtId="0" fontId="16" fillId="0" borderId="69" xfId="58" applyFont="1" applyFill="1" applyBorder="1" applyAlignment="1" applyProtection="1">
      <alignment horizontal="left" vertical="center" wrapText="1" indent="6"/>
      <protection/>
    </xf>
    <xf numFmtId="0" fontId="15" fillId="0" borderId="48" xfId="58" applyFont="1" applyFill="1" applyBorder="1" applyAlignment="1" applyProtection="1">
      <alignment horizontal="left" vertical="center" wrapText="1" indent="1"/>
      <protection/>
    </xf>
    <xf numFmtId="0" fontId="17" fillId="0" borderId="63" xfId="58" applyFont="1" applyFill="1" applyBorder="1" applyAlignment="1" applyProtection="1">
      <alignment horizontal="left" vertical="center" wrapText="1" indent="1"/>
      <protection/>
    </xf>
    <xf numFmtId="0" fontId="31" fillId="0" borderId="48" xfId="0" applyFont="1" applyBorder="1" applyAlignment="1" applyProtection="1">
      <alignment horizontal="left" vertical="center" wrapText="1" indent="1"/>
      <protection/>
    </xf>
    <xf numFmtId="0" fontId="20" fillId="0" borderId="66" xfId="0" applyFont="1" applyBorder="1" applyAlignment="1" applyProtection="1">
      <alignment horizontal="left" vertical="center" wrapText="1" indent="1"/>
      <protection/>
    </xf>
    <xf numFmtId="0" fontId="20" fillId="0" borderId="67" xfId="0" applyFont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Border="1" applyAlignment="1" applyProtection="1">
      <alignment horizontal="right" vertical="center" wrapText="1" indent="1"/>
      <protection/>
    </xf>
    <xf numFmtId="0" fontId="2" fillId="0" borderId="11" xfId="58" applyFill="1" applyBorder="1">
      <alignment/>
      <protection/>
    </xf>
    <xf numFmtId="164" fontId="20" fillId="0" borderId="11" xfId="0" applyNumberFormat="1" applyFont="1" applyBorder="1" applyAlignment="1" applyProtection="1">
      <alignment horizontal="right" vertical="center" wrapText="1" indent="1"/>
      <protection/>
    </xf>
    <xf numFmtId="0" fontId="20" fillId="0" borderId="11" xfId="0" applyFont="1" applyBorder="1" applyAlignment="1" applyProtection="1">
      <alignment horizontal="right" vertical="center" wrapText="1" indent="1"/>
      <protection/>
    </xf>
    <xf numFmtId="0" fontId="2" fillId="0" borderId="36" xfId="58" applyFill="1" applyBorder="1">
      <alignment/>
      <protection/>
    </xf>
    <xf numFmtId="164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6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6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7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2" xfId="0" applyNumberFormat="1" applyFont="1" applyFill="1" applyBorder="1" applyAlignment="1" applyProtection="1" quotePrefix="1">
      <alignment horizontal="left" vertical="center" wrapText="1" indent="3"/>
      <protection/>
    </xf>
    <xf numFmtId="164" fontId="22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1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7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left" vertical="center" wrapText="1" indent="1"/>
      <protection/>
    </xf>
    <xf numFmtId="0" fontId="21" fillId="0" borderId="54" xfId="0" applyFont="1" applyBorder="1" applyAlignment="1" applyProtection="1">
      <alignment horizontal="left" vertical="center" wrapText="1" indent="1"/>
      <protection/>
    </xf>
    <xf numFmtId="0" fontId="21" fillId="0" borderId="61" xfId="0" applyFont="1" applyBorder="1" applyAlignment="1" applyProtection="1">
      <alignment horizontal="left" vertical="center" wrapText="1" indent="1"/>
      <protection/>
    </xf>
    <xf numFmtId="0" fontId="20" fillId="0" borderId="61" xfId="0" applyFont="1" applyBorder="1" applyAlignment="1" applyProtection="1">
      <alignment horizontal="left" vertical="center" wrapText="1" indent="1"/>
      <protection/>
    </xf>
    <xf numFmtId="0" fontId="16" fillId="0" borderId="62" xfId="58" applyFont="1" applyFill="1" applyBorder="1" applyAlignment="1" applyProtection="1">
      <alignment horizontal="left" vertical="center" wrapText="1" indent="1"/>
      <protection/>
    </xf>
    <xf numFmtId="0" fontId="16" fillId="0" borderId="56" xfId="58" applyFont="1" applyFill="1" applyBorder="1" applyAlignment="1" applyProtection="1">
      <alignment horizontal="left" vertical="center" wrapText="1" indent="1"/>
      <protection/>
    </xf>
    <xf numFmtId="0" fontId="16" fillId="0" borderId="56" xfId="58" applyFont="1" applyFill="1" applyBorder="1" applyAlignment="1" applyProtection="1">
      <alignment horizontal="left" indent="7"/>
      <protection/>
    </xf>
    <xf numFmtId="0" fontId="20" fillId="0" borderId="56" xfId="0" applyFont="1" applyBorder="1" applyAlignment="1" applyProtection="1">
      <alignment horizontal="left" vertical="center" wrapText="1" indent="6"/>
      <protection/>
    </xf>
    <xf numFmtId="0" fontId="16" fillId="0" borderId="62" xfId="58" applyFont="1" applyFill="1" applyBorder="1" applyAlignment="1" applyProtection="1">
      <alignment horizontal="left" vertical="center" wrapText="1" indent="6"/>
      <protection/>
    </xf>
    <xf numFmtId="0" fontId="16" fillId="0" borderId="56" xfId="58" applyFont="1" applyFill="1" applyBorder="1" applyAlignment="1" applyProtection="1">
      <alignment horizontal="left" vertical="center" wrapText="1" indent="6"/>
      <protection/>
    </xf>
    <xf numFmtId="0" fontId="16" fillId="0" borderId="57" xfId="58" applyFont="1" applyFill="1" applyBorder="1" applyAlignment="1" applyProtection="1">
      <alignment horizontal="left" vertical="center" wrapText="1" indent="6"/>
      <protection/>
    </xf>
    <xf numFmtId="0" fontId="15" fillId="0" borderId="54" xfId="58" applyFont="1" applyFill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6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/>
    </xf>
    <xf numFmtId="49" fontId="7" fillId="0" borderId="64" xfId="0" applyNumberFormat="1" applyFont="1" applyFill="1" applyBorder="1" applyAlignment="1" applyProtection="1">
      <alignment horizontal="right" vertical="center"/>
      <protection locked="0"/>
    </xf>
    <xf numFmtId="49" fontId="7" fillId="0" borderId="34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5" fillId="0" borderId="48" xfId="0" applyFont="1" applyFill="1" applyBorder="1" applyAlignment="1" applyProtection="1">
      <alignment horizontal="left" vertical="center" wrapText="1" indent="1"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0" fontId="16" fillId="0" borderId="65" xfId="58" applyFont="1" applyFill="1" applyBorder="1" applyAlignment="1" applyProtection="1">
      <alignment horizontal="left" vertical="center" wrapText="1" indent="1"/>
      <protection/>
    </xf>
    <xf numFmtId="0" fontId="15" fillId="0" borderId="68" xfId="58" applyFont="1" applyFill="1" applyBorder="1" applyAlignment="1" applyProtection="1">
      <alignment horizontal="left" vertical="center" wrapText="1" indent="1"/>
      <protection/>
    </xf>
    <xf numFmtId="0" fontId="16" fillId="0" borderId="69" xfId="58" applyFont="1" applyFill="1" applyBorder="1" applyAlignment="1" applyProtection="1">
      <alignment horizontal="left" vertical="center" wrapText="1" indent="1"/>
      <protection/>
    </xf>
    <xf numFmtId="0" fontId="15" fillId="0" borderId="43" xfId="58" applyFont="1" applyFill="1" applyBorder="1" applyAlignment="1" applyProtection="1">
      <alignment horizontal="left" vertical="center" wrapText="1" indent="1"/>
      <protection/>
    </xf>
    <xf numFmtId="0" fontId="27" fillId="0" borderId="43" xfId="0" applyFont="1" applyBorder="1" applyAlignment="1" applyProtection="1">
      <alignment horizontal="left" wrapText="1" indent="1"/>
      <protection/>
    </xf>
    <xf numFmtId="0" fontId="3" fillId="0" borderId="15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0" fillId="0" borderId="11" xfId="0" applyFill="1" applyBorder="1" applyAlignment="1" applyProtection="1">
      <alignment horizontal="right" vertical="center" wrapText="1" indent="1"/>
      <protection/>
    </xf>
    <xf numFmtId="3" fontId="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9" xfId="0" applyFont="1" applyFill="1" applyBorder="1" applyAlignment="1" applyProtection="1" quotePrefix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/>
      <protection/>
    </xf>
    <xf numFmtId="0" fontId="1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3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 wrapText="1"/>
    </xf>
    <xf numFmtId="0" fontId="16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0" fontId="20" fillId="0" borderId="47" xfId="0" applyFont="1" applyBorder="1" applyAlignment="1" applyProtection="1">
      <alignment horizontal="left" vertical="center" wrapText="1" indent="6"/>
      <protection/>
    </xf>
    <xf numFmtId="0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NumberFormat="1" applyFont="1" applyBorder="1" applyAlignment="1" applyProtection="1">
      <alignment horizontal="left" vertical="center" wrapText="1" indent="6"/>
      <protection/>
    </xf>
    <xf numFmtId="0" fontId="16" fillId="0" borderId="11" xfId="58" applyFont="1" applyFill="1" applyBorder="1">
      <alignment/>
      <protection/>
    </xf>
    <xf numFmtId="0" fontId="15" fillId="0" borderId="11" xfId="58" applyFont="1" applyFill="1" applyBorder="1">
      <alignment/>
      <protection/>
    </xf>
    <xf numFmtId="0" fontId="15" fillId="0" borderId="76" xfId="58" applyFont="1" applyFill="1" applyBorder="1" applyAlignment="1" applyProtection="1">
      <alignment horizontal="lef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lef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164" fontId="15" fillId="0" borderId="11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lef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72" xfId="58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vertical="center" wrapText="1"/>
      <protection/>
    </xf>
    <xf numFmtId="164" fontId="16" fillId="0" borderId="75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3" xfId="0" applyNumberFormat="1" applyFont="1" applyFill="1" applyBorder="1" applyAlignment="1" applyProtection="1" quotePrefix="1">
      <alignment horizontal="left" vertical="center" wrapText="1" indent="6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Border="1" applyAlignment="1" applyProtection="1">
      <alignment horizontal="left" vertical="center" wrapText="1" indent="6"/>
      <protection locked="0"/>
    </xf>
    <xf numFmtId="0" fontId="20" fillId="0" borderId="36" xfId="0" applyNumberFormat="1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wrapText="1" indent="1"/>
      <protection/>
    </xf>
    <xf numFmtId="164" fontId="23" fillId="0" borderId="34" xfId="58" applyNumberFormat="1" applyFont="1" applyFill="1" applyBorder="1" applyAlignment="1" applyProtection="1">
      <alignment horizontal="left" vertical="center"/>
      <protection/>
    </xf>
    <xf numFmtId="164" fontId="23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16" fillId="0" borderId="76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>
      <alignment horizontal="right"/>
    </xf>
    <xf numFmtId="0" fontId="23" fillId="0" borderId="0" xfId="0" applyFont="1" applyAlignment="1" applyProtection="1">
      <alignment horizontal="right"/>
      <protection/>
    </xf>
    <xf numFmtId="0" fontId="7" fillId="0" borderId="42" xfId="0" applyFont="1" applyBorder="1" applyAlignment="1" applyProtection="1">
      <alignment horizontal="left" vertical="center" indent="2"/>
      <protection/>
    </xf>
    <xf numFmtId="0" fontId="7" fillId="0" borderId="4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172</v>
      </c>
    </row>
    <row r="4" spans="1:2" ht="12.75">
      <c r="A4" s="94"/>
      <c r="B4" s="94"/>
    </row>
    <row r="5" spans="1:2" s="106" customFormat="1" ht="15.75">
      <c r="A5" s="77" t="s">
        <v>430</v>
      </c>
      <c r="B5" s="105"/>
    </row>
    <row r="6" spans="1:2" ht="12.75">
      <c r="A6" s="94"/>
      <c r="B6" s="94"/>
    </row>
    <row r="7" spans="1:2" ht="12.75">
      <c r="A7" s="94" t="s">
        <v>256</v>
      </c>
      <c r="B7" s="94" t="s">
        <v>432</v>
      </c>
    </row>
    <row r="8" spans="1:2" ht="12.75">
      <c r="A8" s="94" t="s">
        <v>173</v>
      </c>
      <c r="B8" s="94" t="s">
        <v>433</v>
      </c>
    </row>
    <row r="9" spans="1:2" ht="12.75">
      <c r="A9" s="94" t="s">
        <v>428</v>
      </c>
      <c r="B9" s="94" t="s">
        <v>434</v>
      </c>
    </row>
    <row r="10" spans="1:2" ht="12.75">
      <c r="A10" s="94"/>
      <c r="B10" s="94"/>
    </row>
    <row r="11" spans="1:2" ht="12.75">
      <c r="A11" s="94"/>
      <c r="B11" s="94"/>
    </row>
    <row r="12" spans="1:2" s="106" customFormat="1" ht="15.75">
      <c r="A12" s="77" t="s">
        <v>431</v>
      </c>
      <c r="B12" s="105"/>
    </row>
    <row r="13" spans="1:2" ht="12.75">
      <c r="A13" s="94"/>
      <c r="B13" s="94"/>
    </row>
    <row r="14" spans="1:2" ht="12.75">
      <c r="A14" s="94" t="s">
        <v>186</v>
      </c>
      <c r="B14" s="94" t="s">
        <v>435</v>
      </c>
    </row>
    <row r="15" spans="1:2" ht="12.75">
      <c r="A15" s="94" t="s">
        <v>174</v>
      </c>
      <c r="B15" s="94" t="s">
        <v>436</v>
      </c>
    </row>
    <row r="16" spans="1:2" ht="12.75">
      <c r="A16" s="94" t="s">
        <v>429</v>
      </c>
      <c r="B16" s="94" t="s">
        <v>437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"/>
    </sheetView>
  </sheetViews>
  <sheetFormatPr defaultColWidth="9.00390625" defaultRowHeight="12.75"/>
  <cols>
    <col min="1" max="1" width="9.625" style="180" customWidth="1"/>
    <col min="2" max="2" width="9.625" style="181" customWidth="1"/>
    <col min="3" max="3" width="58.00390625" style="181" customWidth="1"/>
    <col min="4" max="4" width="13.375" style="181" customWidth="1"/>
    <col min="5" max="16384" width="9.375" style="4" customWidth="1"/>
  </cols>
  <sheetData>
    <row r="1" spans="1:4" s="2" customFormat="1" ht="21" customHeight="1" thickBot="1">
      <c r="A1" s="143"/>
      <c r="B1" s="144"/>
      <c r="C1" s="608" t="s">
        <v>482</v>
      </c>
      <c r="D1" s="609"/>
    </row>
    <row r="2" spans="1:6" s="78" customFormat="1" ht="25.5" customHeight="1" thickBot="1">
      <c r="A2" s="604" t="s">
        <v>264</v>
      </c>
      <c r="B2" s="605"/>
      <c r="C2" s="305" t="s">
        <v>270</v>
      </c>
      <c r="D2" s="352"/>
      <c r="E2" s="506"/>
      <c r="F2" s="506" t="s">
        <v>466</v>
      </c>
    </row>
    <row r="3" spans="1:6" s="78" customFormat="1" ht="16.5" thickBot="1">
      <c r="A3" s="145" t="s">
        <v>263</v>
      </c>
      <c r="B3" s="146"/>
      <c r="C3" s="353" t="s">
        <v>271</v>
      </c>
      <c r="D3" s="354"/>
      <c r="E3" s="506"/>
      <c r="F3" s="506"/>
    </row>
    <row r="4" spans="1:4" s="79" customFormat="1" ht="15.75" customHeight="1" thickBot="1">
      <c r="A4" s="147"/>
      <c r="B4" s="147"/>
      <c r="C4" s="147"/>
      <c r="D4" s="148" t="s">
        <v>98</v>
      </c>
    </row>
    <row r="5" spans="1:6" ht="26.25" thickBot="1">
      <c r="A5" s="606" t="s">
        <v>265</v>
      </c>
      <c r="B5" s="607"/>
      <c r="C5" s="149" t="s">
        <v>99</v>
      </c>
      <c r="D5" s="477" t="s">
        <v>100</v>
      </c>
      <c r="E5" s="504" t="s">
        <v>467</v>
      </c>
      <c r="F5" s="504" t="s">
        <v>468</v>
      </c>
    </row>
    <row r="6" spans="1:6" s="70" customFormat="1" ht="12.75" customHeight="1" thickBot="1">
      <c r="A6" s="133">
        <v>1</v>
      </c>
      <c r="B6" s="134">
        <v>2</v>
      </c>
      <c r="C6" s="134">
        <v>3</v>
      </c>
      <c r="D6" s="478">
        <v>4</v>
      </c>
      <c r="E6" s="505"/>
      <c r="F6" s="505"/>
    </row>
    <row r="7" spans="1:6" s="70" customFormat="1" ht="15.75" customHeight="1" thickBot="1">
      <c r="A7" s="150"/>
      <c r="B7" s="151"/>
      <c r="C7" s="151" t="s">
        <v>101</v>
      </c>
      <c r="D7" s="493"/>
      <c r="E7" s="505"/>
      <c r="F7" s="505"/>
    </row>
    <row r="8" spans="1:6" s="80" customFormat="1" ht="12" customHeight="1" thickBot="1">
      <c r="A8" s="133" t="s">
        <v>61</v>
      </c>
      <c r="B8" s="152"/>
      <c r="C8" s="153" t="s">
        <v>269</v>
      </c>
      <c r="D8" s="494">
        <f>SUM(D9:D16)</f>
        <v>0</v>
      </c>
      <c r="E8" s="538"/>
      <c r="F8" s="538"/>
    </row>
    <row r="9" spans="1:6" s="80" customFormat="1" ht="12" customHeight="1">
      <c r="A9" s="156"/>
      <c r="B9" s="155" t="s">
        <v>140</v>
      </c>
      <c r="C9" s="11" t="s">
        <v>197</v>
      </c>
      <c r="D9" s="495"/>
      <c r="E9" s="538"/>
      <c r="F9" s="538"/>
    </row>
    <row r="10" spans="1:6" s="80" customFormat="1" ht="12" customHeight="1">
      <c r="A10" s="154"/>
      <c r="B10" s="155" t="s">
        <v>141</v>
      </c>
      <c r="C10" s="8" t="s">
        <v>198</v>
      </c>
      <c r="D10" s="503"/>
      <c r="E10" s="538"/>
      <c r="F10" s="538"/>
    </row>
    <row r="11" spans="1:6" s="80" customFormat="1" ht="12" customHeight="1">
      <c r="A11" s="154"/>
      <c r="B11" s="155" t="s">
        <v>142</v>
      </c>
      <c r="C11" s="8" t="s">
        <v>199</v>
      </c>
      <c r="D11" s="503"/>
      <c r="E11" s="538"/>
      <c r="F11" s="538"/>
    </row>
    <row r="12" spans="1:6" s="80" customFormat="1" ht="12" customHeight="1">
      <c r="A12" s="154"/>
      <c r="B12" s="155" t="s">
        <v>143</v>
      </c>
      <c r="C12" s="8" t="s">
        <v>200</v>
      </c>
      <c r="D12" s="503"/>
      <c r="E12" s="538"/>
      <c r="F12" s="538"/>
    </row>
    <row r="13" spans="1:6" s="80" customFormat="1" ht="12" customHeight="1">
      <c r="A13" s="154"/>
      <c r="B13" s="155" t="s">
        <v>167</v>
      </c>
      <c r="C13" s="7" t="s">
        <v>201</v>
      </c>
      <c r="D13" s="503"/>
      <c r="E13" s="538"/>
      <c r="F13" s="538"/>
    </row>
    <row r="14" spans="1:6" s="80" customFormat="1" ht="12" customHeight="1">
      <c r="A14" s="157"/>
      <c r="B14" s="155" t="s">
        <v>144</v>
      </c>
      <c r="C14" s="8" t="s">
        <v>202</v>
      </c>
      <c r="D14" s="543"/>
      <c r="E14" s="538"/>
      <c r="F14" s="538"/>
    </row>
    <row r="15" spans="1:6" s="81" customFormat="1" ht="12" customHeight="1">
      <c r="A15" s="154"/>
      <c r="B15" s="155" t="s">
        <v>145</v>
      </c>
      <c r="C15" s="8" t="s">
        <v>36</v>
      </c>
      <c r="D15" s="503"/>
      <c r="E15" s="536"/>
      <c r="F15" s="536"/>
    </row>
    <row r="16" spans="1:6" s="81" customFormat="1" ht="12" customHeight="1" thickBot="1">
      <c r="A16" s="158"/>
      <c r="B16" s="159" t="s">
        <v>152</v>
      </c>
      <c r="C16" s="7" t="s">
        <v>259</v>
      </c>
      <c r="D16" s="544"/>
      <c r="E16" s="536"/>
      <c r="F16" s="536"/>
    </row>
    <row r="17" spans="1:6" s="80" customFormat="1" ht="12" customHeight="1" thickBot="1">
      <c r="A17" s="133" t="s">
        <v>62</v>
      </c>
      <c r="B17" s="152"/>
      <c r="C17" s="153" t="s">
        <v>37</v>
      </c>
      <c r="D17" s="494">
        <f>SUM(D18:D21)</f>
        <v>0</v>
      </c>
      <c r="E17" s="538"/>
      <c r="F17" s="538"/>
    </row>
    <row r="18" spans="1:6" s="81" customFormat="1" ht="12" customHeight="1">
      <c r="A18" s="154"/>
      <c r="B18" s="155" t="s">
        <v>146</v>
      </c>
      <c r="C18" s="10" t="s">
        <v>33</v>
      </c>
      <c r="D18" s="503"/>
      <c r="E18" s="536"/>
      <c r="F18" s="536"/>
    </row>
    <row r="19" spans="1:6" s="81" customFormat="1" ht="12" customHeight="1">
      <c r="A19" s="154"/>
      <c r="B19" s="155" t="s">
        <v>147</v>
      </c>
      <c r="C19" s="8" t="s">
        <v>34</v>
      </c>
      <c r="D19" s="503"/>
      <c r="E19" s="536"/>
      <c r="F19" s="536"/>
    </row>
    <row r="20" spans="1:6" s="81" customFormat="1" ht="12" customHeight="1">
      <c r="A20" s="154"/>
      <c r="B20" s="155" t="s">
        <v>148</v>
      </c>
      <c r="C20" s="8" t="s">
        <v>35</v>
      </c>
      <c r="D20" s="503"/>
      <c r="E20" s="536"/>
      <c r="F20" s="536"/>
    </row>
    <row r="21" spans="1:6" s="81" customFormat="1" ht="12" customHeight="1" thickBot="1">
      <c r="A21" s="154"/>
      <c r="B21" s="155" t="s">
        <v>149</v>
      </c>
      <c r="C21" s="8" t="s">
        <v>34</v>
      </c>
      <c r="D21" s="503"/>
      <c r="E21" s="536"/>
      <c r="F21" s="536"/>
    </row>
    <row r="22" spans="1:6" s="81" customFormat="1" ht="12" customHeight="1" thickBot="1">
      <c r="A22" s="136" t="s">
        <v>63</v>
      </c>
      <c r="B22" s="87"/>
      <c r="C22" s="87" t="s">
        <v>38</v>
      </c>
      <c r="D22" s="494">
        <f>+D23+D24</f>
        <v>0</v>
      </c>
      <c r="E22" s="536"/>
      <c r="F22" s="536"/>
    </row>
    <row r="23" spans="1:6" s="81" customFormat="1" ht="12" customHeight="1">
      <c r="A23" s="296"/>
      <c r="B23" s="351" t="s">
        <v>120</v>
      </c>
      <c r="C23" s="99" t="s">
        <v>287</v>
      </c>
      <c r="D23" s="495"/>
      <c r="E23" s="536"/>
      <c r="F23" s="536"/>
    </row>
    <row r="24" spans="1:6" s="81" customFormat="1" ht="12" customHeight="1" thickBot="1">
      <c r="A24" s="349"/>
      <c r="B24" s="350" t="s">
        <v>121</v>
      </c>
      <c r="C24" s="100" t="s">
        <v>291</v>
      </c>
      <c r="D24" s="496"/>
      <c r="E24" s="536"/>
      <c r="F24" s="536"/>
    </row>
    <row r="25" spans="1:6" s="81" customFormat="1" ht="12" customHeight="1" thickBot="1">
      <c r="A25" s="136" t="s">
        <v>64</v>
      </c>
      <c r="B25" s="87"/>
      <c r="C25" s="87" t="s">
        <v>277</v>
      </c>
      <c r="D25" s="497"/>
      <c r="E25" s="536"/>
      <c r="F25" s="536"/>
    </row>
    <row r="26" spans="1:6" s="80" customFormat="1" ht="12" customHeight="1" thickBot="1">
      <c r="A26" s="136" t="s">
        <v>65</v>
      </c>
      <c r="B26" s="152"/>
      <c r="C26" s="87" t="s">
        <v>39</v>
      </c>
      <c r="D26" s="497">
        <v>31923</v>
      </c>
      <c r="E26" s="536">
        <v>1036</v>
      </c>
      <c r="F26" s="536">
        <v>32959</v>
      </c>
    </row>
    <row r="27" spans="1:6" s="80" customFormat="1" ht="12" customHeight="1" thickBot="1">
      <c r="A27" s="133" t="s">
        <v>66</v>
      </c>
      <c r="B27" s="115"/>
      <c r="C27" s="87" t="s">
        <v>44</v>
      </c>
      <c r="D27" s="498">
        <f>+D8+D17+D22+D25+D26</f>
        <v>31923</v>
      </c>
      <c r="E27" s="548">
        <v>1036</v>
      </c>
      <c r="F27" s="548">
        <v>32959</v>
      </c>
    </row>
    <row r="28" spans="1:6" s="80" customFormat="1" ht="12" customHeight="1" thickBot="1">
      <c r="A28" s="346" t="s">
        <v>67</v>
      </c>
      <c r="B28" s="355"/>
      <c r="C28" s="348" t="s">
        <v>40</v>
      </c>
      <c r="D28" s="499">
        <f>+D29+D30</f>
        <v>0</v>
      </c>
      <c r="E28" s="536"/>
      <c r="F28" s="536"/>
    </row>
    <row r="29" spans="1:6" s="80" customFormat="1" ht="12" customHeight="1">
      <c r="A29" s="156"/>
      <c r="B29" s="113" t="s">
        <v>134</v>
      </c>
      <c r="C29" s="99" t="s">
        <v>392</v>
      </c>
      <c r="D29" s="495"/>
      <c r="E29" s="536"/>
      <c r="F29" s="536"/>
    </row>
    <row r="30" spans="1:6" s="81" customFormat="1" ht="12" customHeight="1" thickBot="1">
      <c r="A30" s="356"/>
      <c r="B30" s="114" t="s">
        <v>135</v>
      </c>
      <c r="C30" s="347" t="s">
        <v>41</v>
      </c>
      <c r="D30" s="500"/>
      <c r="E30" s="536"/>
      <c r="F30" s="536"/>
    </row>
    <row r="31" spans="1:6" s="81" customFormat="1" ht="12" customHeight="1" thickBot="1">
      <c r="A31" s="166" t="s">
        <v>68</v>
      </c>
      <c r="B31" s="344"/>
      <c r="C31" s="345" t="s">
        <v>42</v>
      </c>
      <c r="D31" s="501"/>
      <c r="E31" s="536"/>
      <c r="F31" s="536"/>
    </row>
    <row r="32" spans="1:6" s="81" customFormat="1" ht="15" customHeight="1" thickBot="1">
      <c r="A32" s="166" t="s">
        <v>69</v>
      </c>
      <c r="B32" s="167"/>
      <c r="C32" s="168" t="s">
        <v>43</v>
      </c>
      <c r="D32" s="498">
        <f>+D27+D28+D31</f>
        <v>31923</v>
      </c>
      <c r="E32" s="548">
        <v>1036</v>
      </c>
      <c r="F32" s="548">
        <v>32959</v>
      </c>
    </row>
    <row r="33" spans="1:6" s="81" customFormat="1" ht="15" customHeight="1">
      <c r="A33" s="169"/>
      <c r="B33" s="169"/>
      <c r="C33" s="170"/>
      <c r="D33" s="545"/>
      <c r="E33" s="536"/>
      <c r="F33" s="536"/>
    </row>
    <row r="34" spans="1:6" ht="13.5" thickBot="1">
      <c r="A34" s="171"/>
      <c r="B34" s="172"/>
      <c r="C34" s="172"/>
      <c r="D34" s="546"/>
      <c r="E34" s="536"/>
      <c r="F34" s="536"/>
    </row>
    <row r="35" spans="1:6" s="70" customFormat="1" ht="16.5" customHeight="1" thickBot="1">
      <c r="A35" s="173"/>
      <c r="B35" s="174"/>
      <c r="C35" s="175" t="s">
        <v>105</v>
      </c>
      <c r="D35" s="498"/>
      <c r="E35" s="537"/>
      <c r="F35" s="537"/>
    </row>
    <row r="36" spans="1:6" s="82" customFormat="1" ht="12" customHeight="1" thickBot="1">
      <c r="A36" s="136" t="s">
        <v>61</v>
      </c>
      <c r="B36" s="22"/>
      <c r="C36" s="87" t="s">
        <v>32</v>
      </c>
      <c r="D36" s="494">
        <f>SUM(D37:D41)</f>
        <v>31923</v>
      </c>
      <c r="E36" s="548">
        <v>1036</v>
      </c>
      <c r="F36" s="548">
        <v>32959</v>
      </c>
    </row>
    <row r="37" spans="1:6" ht="12" customHeight="1">
      <c r="A37" s="176"/>
      <c r="B37" s="112" t="s">
        <v>140</v>
      </c>
      <c r="C37" s="10" t="s">
        <v>92</v>
      </c>
      <c r="D37" s="502">
        <v>19075</v>
      </c>
      <c r="E37" s="536">
        <v>816</v>
      </c>
      <c r="F37" s="536">
        <v>19891</v>
      </c>
    </row>
    <row r="38" spans="1:6" ht="12" customHeight="1">
      <c r="A38" s="177"/>
      <c r="B38" s="107" t="s">
        <v>141</v>
      </c>
      <c r="C38" s="8" t="s">
        <v>227</v>
      </c>
      <c r="D38" s="503">
        <v>4691</v>
      </c>
      <c r="E38" s="536">
        <v>220</v>
      </c>
      <c r="F38" s="536">
        <v>4911</v>
      </c>
    </row>
    <row r="39" spans="1:6" ht="12" customHeight="1">
      <c r="A39" s="177"/>
      <c r="B39" s="107" t="s">
        <v>142</v>
      </c>
      <c r="C39" s="8" t="s">
        <v>165</v>
      </c>
      <c r="D39" s="503">
        <v>8157</v>
      </c>
      <c r="E39" s="536"/>
      <c r="F39" s="536">
        <v>8157</v>
      </c>
    </row>
    <row r="40" spans="1:6" ht="12" customHeight="1">
      <c r="A40" s="177"/>
      <c r="B40" s="107" t="s">
        <v>143</v>
      </c>
      <c r="C40" s="8" t="s">
        <v>228</v>
      </c>
      <c r="D40" s="503"/>
      <c r="E40" s="536"/>
      <c r="F40" s="536"/>
    </row>
    <row r="41" spans="1:6" ht="12" customHeight="1" thickBot="1">
      <c r="A41" s="177"/>
      <c r="B41" s="107" t="s">
        <v>151</v>
      </c>
      <c r="C41" s="8" t="s">
        <v>229</v>
      </c>
      <c r="D41" s="503"/>
      <c r="E41" s="536"/>
      <c r="F41" s="536"/>
    </row>
    <row r="42" spans="1:6" ht="12" customHeight="1" thickBot="1">
      <c r="A42" s="136" t="s">
        <v>62</v>
      </c>
      <c r="B42" s="22"/>
      <c r="C42" s="87" t="s">
        <v>48</v>
      </c>
      <c r="D42" s="494">
        <f>SUM(D43:D46)</f>
        <v>0</v>
      </c>
      <c r="E42" s="536"/>
      <c r="F42" s="536"/>
    </row>
    <row r="43" spans="1:6" s="82" customFormat="1" ht="12" customHeight="1">
      <c r="A43" s="176"/>
      <c r="B43" s="112" t="s">
        <v>146</v>
      </c>
      <c r="C43" s="10" t="s">
        <v>316</v>
      </c>
      <c r="D43" s="502"/>
      <c r="E43" s="538"/>
      <c r="F43" s="538"/>
    </row>
    <row r="44" spans="1:6" ht="12" customHeight="1">
      <c r="A44" s="177"/>
      <c r="B44" s="107" t="s">
        <v>147</v>
      </c>
      <c r="C44" s="8" t="s">
        <v>231</v>
      </c>
      <c r="D44" s="503"/>
      <c r="E44" s="536"/>
      <c r="F44" s="536"/>
    </row>
    <row r="45" spans="1:6" ht="12" customHeight="1">
      <c r="A45" s="177"/>
      <c r="B45" s="107" t="s">
        <v>150</v>
      </c>
      <c r="C45" s="8" t="s">
        <v>106</v>
      </c>
      <c r="D45" s="503"/>
      <c r="E45" s="536"/>
      <c r="F45" s="536"/>
    </row>
    <row r="46" spans="1:6" ht="12" customHeight="1" thickBot="1">
      <c r="A46" s="177"/>
      <c r="B46" s="107" t="s">
        <v>158</v>
      </c>
      <c r="C46" s="8" t="s">
        <v>45</v>
      </c>
      <c r="D46" s="503"/>
      <c r="E46" s="536"/>
      <c r="F46" s="536"/>
    </row>
    <row r="47" spans="1:6" ht="12" customHeight="1" thickBot="1">
      <c r="A47" s="136" t="s">
        <v>63</v>
      </c>
      <c r="B47" s="22"/>
      <c r="C47" s="22" t="s">
        <v>46</v>
      </c>
      <c r="D47" s="497"/>
      <c r="E47" s="536"/>
      <c r="F47" s="536"/>
    </row>
    <row r="48" spans="1:6" s="81" customFormat="1" ht="12" customHeight="1" thickBot="1">
      <c r="A48" s="166" t="s">
        <v>64</v>
      </c>
      <c r="B48" s="344"/>
      <c r="C48" s="345" t="s">
        <v>49</v>
      </c>
      <c r="D48" s="501"/>
      <c r="E48" s="536"/>
      <c r="F48" s="536"/>
    </row>
    <row r="49" spans="1:6" ht="15" customHeight="1" thickBot="1">
      <c r="A49" s="136" t="s">
        <v>65</v>
      </c>
      <c r="B49" s="163"/>
      <c r="C49" s="179" t="s">
        <v>47</v>
      </c>
      <c r="D49" s="494">
        <f>+D36+D42+D47+D48</f>
        <v>31923</v>
      </c>
      <c r="E49" s="548">
        <v>1036</v>
      </c>
      <c r="F49" s="548">
        <v>32959</v>
      </c>
    </row>
    <row r="50" spans="4:6" ht="13.5" thickBot="1">
      <c r="D50" s="546"/>
      <c r="E50" s="536"/>
      <c r="F50" s="536"/>
    </row>
    <row r="51" spans="1:6" ht="15" customHeight="1" thickBot="1">
      <c r="A51" s="182" t="s">
        <v>267</v>
      </c>
      <c r="B51" s="183"/>
      <c r="C51" s="184"/>
      <c r="D51" s="547">
        <v>8</v>
      </c>
      <c r="E51" s="536"/>
      <c r="F51" s="548">
        <v>8</v>
      </c>
    </row>
    <row r="52" spans="1:6" ht="14.25" customHeight="1" thickBot="1">
      <c r="A52" s="182" t="s">
        <v>268</v>
      </c>
      <c r="B52" s="183"/>
      <c r="C52" s="184"/>
      <c r="D52" s="547"/>
      <c r="E52" s="536"/>
      <c r="F52" s="536"/>
    </row>
  </sheetData>
  <sheetProtection formatCells="0"/>
  <mergeCells count="3">
    <mergeCell ref="A2:B2"/>
    <mergeCell ref="A5:B5"/>
    <mergeCell ref="C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2.00390625" style="4" customWidth="1"/>
    <col min="4" max="4" width="19.50390625" style="4" customWidth="1"/>
    <col min="5" max="5" width="11.375" style="4" customWidth="1"/>
    <col min="6" max="6" width="12.375" style="4" customWidth="1"/>
    <col min="7" max="16384" width="9.375" style="4" customWidth="1"/>
  </cols>
  <sheetData>
    <row r="1" spans="1:4" s="2" customFormat="1" ht="21" customHeight="1" thickBot="1">
      <c r="A1" s="143"/>
      <c r="B1" s="144"/>
      <c r="C1" s="402" t="s">
        <v>483</v>
      </c>
      <c r="D1" s="186"/>
    </row>
    <row r="2" spans="1:6" s="78" customFormat="1" ht="25.5" customHeight="1">
      <c r="A2" s="604" t="s">
        <v>264</v>
      </c>
      <c r="B2" s="605"/>
      <c r="C2" s="185" t="s">
        <v>444</v>
      </c>
      <c r="D2" s="507"/>
      <c r="E2" s="509"/>
      <c r="F2" s="509">
        <v>3</v>
      </c>
    </row>
    <row r="3" spans="1:6" s="78" customFormat="1" ht="16.5" thickBot="1">
      <c r="A3" s="145" t="s">
        <v>263</v>
      </c>
      <c r="B3" s="146"/>
      <c r="C3" s="188" t="s">
        <v>271</v>
      </c>
      <c r="D3" s="508"/>
      <c r="E3" s="509"/>
      <c r="F3" s="509"/>
    </row>
    <row r="4" spans="1:6" s="79" customFormat="1" ht="15.75" customHeight="1" thickBot="1">
      <c r="A4" s="147"/>
      <c r="B4" s="147"/>
      <c r="C4" s="147"/>
      <c r="D4" s="148" t="s">
        <v>98</v>
      </c>
      <c r="E4" s="518"/>
      <c r="F4" s="518"/>
    </row>
    <row r="5" spans="1:6" ht="13.5" thickBot="1">
      <c r="A5" s="606" t="s">
        <v>265</v>
      </c>
      <c r="B5" s="607"/>
      <c r="C5" s="477" t="s">
        <v>99</v>
      </c>
      <c r="D5" s="519" t="s">
        <v>100</v>
      </c>
      <c r="E5" s="504" t="s">
        <v>460</v>
      </c>
      <c r="F5" s="504" t="s">
        <v>468</v>
      </c>
    </row>
    <row r="6" spans="1:6" s="70" customFormat="1" ht="12.75" customHeight="1" thickBot="1">
      <c r="A6" s="133">
        <v>1</v>
      </c>
      <c r="B6" s="134">
        <v>2</v>
      </c>
      <c r="C6" s="478">
        <v>3</v>
      </c>
      <c r="D6" s="520">
        <v>4</v>
      </c>
      <c r="E6" s="530"/>
      <c r="F6" s="505"/>
    </row>
    <row r="7" spans="1:6" s="70" customFormat="1" ht="15.75" customHeight="1" thickBot="1">
      <c r="A7" s="150"/>
      <c r="B7" s="151"/>
      <c r="C7" s="151" t="s">
        <v>101</v>
      </c>
      <c r="D7" s="456"/>
      <c r="E7" s="530"/>
      <c r="F7" s="530"/>
    </row>
    <row r="8" spans="1:6" s="80" customFormat="1" ht="12" customHeight="1" thickBot="1">
      <c r="A8" s="133" t="s">
        <v>61</v>
      </c>
      <c r="B8" s="152"/>
      <c r="C8" s="511" t="s">
        <v>269</v>
      </c>
      <c r="D8" s="521">
        <f>SUM(D9:D16)</f>
        <v>5130</v>
      </c>
      <c r="E8" s="548">
        <v>-3916</v>
      </c>
      <c r="F8" s="548">
        <v>1214</v>
      </c>
    </row>
    <row r="9" spans="1:6" s="80" customFormat="1" ht="12" customHeight="1">
      <c r="A9" s="156"/>
      <c r="B9" s="155" t="s">
        <v>140</v>
      </c>
      <c r="C9" s="407" t="s">
        <v>197</v>
      </c>
      <c r="D9" s="238"/>
      <c r="E9" s="531"/>
      <c r="F9" s="531"/>
    </row>
    <row r="10" spans="1:6" s="80" customFormat="1" ht="12" customHeight="1">
      <c r="A10" s="154"/>
      <c r="B10" s="155" t="s">
        <v>141</v>
      </c>
      <c r="C10" s="408" t="s">
        <v>198</v>
      </c>
      <c r="D10" s="238"/>
      <c r="E10" s="531"/>
      <c r="F10" s="531"/>
    </row>
    <row r="11" spans="1:6" s="80" customFormat="1" ht="12" customHeight="1">
      <c r="A11" s="154"/>
      <c r="B11" s="155" t="s">
        <v>142</v>
      </c>
      <c r="C11" s="408" t="s">
        <v>199</v>
      </c>
      <c r="D11" s="238"/>
      <c r="E11" s="531"/>
      <c r="F11" s="531"/>
    </row>
    <row r="12" spans="1:6" s="80" customFormat="1" ht="12" customHeight="1">
      <c r="A12" s="154"/>
      <c r="B12" s="155" t="s">
        <v>143</v>
      </c>
      <c r="C12" s="408" t="s">
        <v>200</v>
      </c>
      <c r="D12" s="238">
        <v>3800</v>
      </c>
      <c r="E12" s="531">
        <v>-2909</v>
      </c>
      <c r="F12" s="531">
        <v>891</v>
      </c>
    </row>
    <row r="13" spans="1:6" s="80" customFormat="1" ht="12" customHeight="1">
      <c r="A13" s="154"/>
      <c r="B13" s="155" t="s">
        <v>167</v>
      </c>
      <c r="C13" s="409" t="s">
        <v>201</v>
      </c>
      <c r="D13" s="238">
        <v>239</v>
      </c>
      <c r="E13" s="536">
        <v>-174</v>
      </c>
      <c r="F13" s="536">
        <v>65</v>
      </c>
    </row>
    <row r="14" spans="1:6" s="80" customFormat="1" ht="12" customHeight="1">
      <c r="A14" s="157"/>
      <c r="B14" s="155" t="s">
        <v>144</v>
      </c>
      <c r="C14" s="408" t="s">
        <v>202</v>
      </c>
      <c r="D14" s="238">
        <v>1091</v>
      </c>
      <c r="E14" s="536">
        <v>-833</v>
      </c>
      <c r="F14" s="536">
        <v>258</v>
      </c>
    </row>
    <row r="15" spans="1:6" s="81" customFormat="1" ht="12" customHeight="1">
      <c r="A15" s="154"/>
      <c r="B15" s="155" t="s">
        <v>145</v>
      </c>
      <c r="C15" s="408" t="s">
        <v>36</v>
      </c>
      <c r="D15" s="238"/>
      <c r="E15" s="536"/>
      <c r="F15" s="536"/>
    </row>
    <row r="16" spans="1:6" s="81" customFormat="1" ht="12" customHeight="1" thickBot="1">
      <c r="A16" s="158"/>
      <c r="B16" s="159" t="s">
        <v>152</v>
      </c>
      <c r="C16" s="409" t="s">
        <v>259</v>
      </c>
      <c r="D16" s="238"/>
      <c r="E16" s="536"/>
      <c r="F16" s="536"/>
    </row>
    <row r="17" spans="1:6" s="80" customFormat="1" ht="12" customHeight="1" thickBot="1">
      <c r="A17" s="133" t="s">
        <v>62</v>
      </c>
      <c r="B17" s="152"/>
      <c r="C17" s="511" t="s">
        <v>37</v>
      </c>
      <c r="D17" s="521">
        <f>SUM(D18:D21)</f>
        <v>0</v>
      </c>
      <c r="E17" s="536"/>
      <c r="F17" s="536"/>
    </row>
    <row r="18" spans="1:6" s="81" customFormat="1" ht="12" customHeight="1">
      <c r="A18" s="154"/>
      <c r="B18" s="155" t="s">
        <v>146</v>
      </c>
      <c r="C18" s="412" t="s">
        <v>33</v>
      </c>
      <c r="D18" s="238"/>
      <c r="E18" s="536"/>
      <c r="F18" s="536"/>
    </row>
    <row r="19" spans="1:6" s="81" customFormat="1" ht="12" customHeight="1">
      <c r="A19" s="154"/>
      <c r="B19" s="155" t="s">
        <v>147</v>
      </c>
      <c r="C19" s="408" t="s">
        <v>34</v>
      </c>
      <c r="D19" s="238"/>
      <c r="E19" s="536"/>
      <c r="F19" s="536"/>
    </row>
    <row r="20" spans="1:6" s="81" customFormat="1" ht="12" customHeight="1">
      <c r="A20" s="154"/>
      <c r="B20" s="155" t="s">
        <v>148</v>
      </c>
      <c r="C20" s="408" t="s">
        <v>35</v>
      </c>
      <c r="D20" s="238"/>
      <c r="E20" s="536"/>
      <c r="F20" s="536"/>
    </row>
    <row r="21" spans="1:6" s="81" customFormat="1" ht="12" customHeight="1" thickBot="1">
      <c r="A21" s="154"/>
      <c r="B21" s="155" t="s">
        <v>149</v>
      </c>
      <c r="C21" s="408" t="s">
        <v>34</v>
      </c>
      <c r="D21" s="238"/>
      <c r="E21" s="536"/>
      <c r="F21" s="536"/>
    </row>
    <row r="22" spans="1:6" s="81" customFormat="1" ht="12" customHeight="1" thickBot="1">
      <c r="A22" s="136" t="s">
        <v>63</v>
      </c>
      <c r="B22" s="87"/>
      <c r="C22" s="422" t="s">
        <v>38</v>
      </c>
      <c r="D22" s="521">
        <f>+D23+D24</f>
        <v>0</v>
      </c>
      <c r="E22" s="536">
        <v>180</v>
      </c>
      <c r="F22" s="536">
        <v>180</v>
      </c>
    </row>
    <row r="23" spans="1:6" s="80" customFormat="1" ht="12" customHeight="1">
      <c r="A23" s="296"/>
      <c r="B23" s="351" t="s">
        <v>120</v>
      </c>
      <c r="C23" s="512" t="s">
        <v>287</v>
      </c>
      <c r="D23" s="72"/>
      <c r="E23" s="536">
        <v>180</v>
      </c>
      <c r="F23" s="536">
        <v>180</v>
      </c>
    </row>
    <row r="24" spans="1:6" s="80" customFormat="1" ht="12" customHeight="1" thickBot="1">
      <c r="A24" s="349"/>
      <c r="B24" s="350" t="s">
        <v>121</v>
      </c>
      <c r="C24" s="513" t="s">
        <v>291</v>
      </c>
      <c r="D24" s="72"/>
      <c r="E24" s="536"/>
      <c r="F24" s="536"/>
    </row>
    <row r="25" spans="1:6" s="80" customFormat="1" ht="12" customHeight="1" thickBot="1">
      <c r="A25" s="136" t="s">
        <v>64</v>
      </c>
      <c r="B25" s="152"/>
      <c r="C25" s="422" t="s">
        <v>54</v>
      </c>
      <c r="D25" s="522">
        <v>39000</v>
      </c>
      <c r="E25" s="548">
        <v>-7454</v>
      </c>
      <c r="F25" s="548">
        <v>31546</v>
      </c>
    </row>
    <row r="26" spans="1:6" s="80" customFormat="1" ht="12" customHeight="1" thickBot="1">
      <c r="A26" s="133" t="s">
        <v>65</v>
      </c>
      <c r="B26" s="115"/>
      <c r="C26" s="422" t="s">
        <v>50</v>
      </c>
      <c r="D26" s="521">
        <f>+D8+D17+D22+D25</f>
        <v>44130</v>
      </c>
      <c r="E26" s="548">
        <v>-11370</v>
      </c>
      <c r="F26" s="548">
        <v>32760</v>
      </c>
    </row>
    <row r="27" spans="1:6" s="81" customFormat="1" ht="12" customHeight="1" thickBot="1">
      <c r="A27" s="346" t="s">
        <v>66</v>
      </c>
      <c r="B27" s="355"/>
      <c r="C27" s="514" t="s">
        <v>52</v>
      </c>
      <c r="D27" s="521">
        <f>+D28+D29</f>
        <v>0</v>
      </c>
      <c r="E27" s="532"/>
      <c r="F27" s="532"/>
    </row>
    <row r="28" spans="1:6" s="81" customFormat="1" ht="15" customHeight="1">
      <c r="A28" s="156"/>
      <c r="B28" s="113" t="s">
        <v>127</v>
      </c>
      <c r="C28" s="512" t="s">
        <v>392</v>
      </c>
      <c r="D28" s="72"/>
      <c r="E28" s="532"/>
      <c r="F28" s="532"/>
    </row>
    <row r="29" spans="1:6" s="81" customFormat="1" ht="15" customHeight="1" thickBot="1">
      <c r="A29" s="356"/>
      <c r="B29" s="114" t="s">
        <v>128</v>
      </c>
      <c r="C29" s="515" t="s">
        <v>41</v>
      </c>
      <c r="D29" s="72"/>
      <c r="E29" s="532"/>
      <c r="F29" s="532"/>
    </row>
    <row r="30" spans="1:6" ht="13.5" thickBot="1">
      <c r="A30" s="166" t="s">
        <v>67</v>
      </c>
      <c r="B30" s="344"/>
      <c r="C30" s="516" t="s">
        <v>53</v>
      </c>
      <c r="D30" s="522"/>
      <c r="E30" s="532"/>
      <c r="F30" s="532"/>
    </row>
    <row r="31" spans="1:6" s="70" customFormat="1" ht="16.5" customHeight="1" thickBot="1">
      <c r="A31" s="166" t="s">
        <v>68</v>
      </c>
      <c r="B31" s="167"/>
      <c r="C31" s="517" t="s">
        <v>51</v>
      </c>
      <c r="D31" s="523">
        <f>+D26+D27+D30</f>
        <v>44130</v>
      </c>
      <c r="E31" s="530">
        <v>-11190</v>
      </c>
      <c r="F31" s="530">
        <v>32940</v>
      </c>
    </row>
    <row r="32" spans="1:6" s="82" customFormat="1" ht="12" customHeight="1">
      <c r="A32" s="169"/>
      <c r="B32" s="169"/>
      <c r="C32" s="170"/>
      <c r="D32" s="331"/>
      <c r="E32" s="533"/>
      <c r="F32" s="533"/>
    </row>
    <row r="33" spans="1:6" ht="12" customHeight="1" thickBot="1">
      <c r="A33" s="171"/>
      <c r="B33" s="172"/>
      <c r="C33" s="172"/>
      <c r="D33" s="332"/>
      <c r="E33" s="534"/>
      <c r="F33" s="534"/>
    </row>
    <row r="34" spans="1:6" ht="12" customHeight="1" thickBot="1">
      <c r="A34" s="173"/>
      <c r="B34" s="174"/>
      <c r="C34" s="175" t="s">
        <v>105</v>
      </c>
      <c r="D34" s="523"/>
      <c r="E34" s="532"/>
      <c r="F34" s="532"/>
    </row>
    <row r="35" spans="1:6" ht="12" customHeight="1" thickBot="1">
      <c r="A35" s="136" t="s">
        <v>61</v>
      </c>
      <c r="B35" s="22"/>
      <c r="C35" s="422" t="s">
        <v>32</v>
      </c>
      <c r="D35" s="521">
        <f>SUM(D36:D40)</f>
        <v>44130</v>
      </c>
      <c r="E35" s="548">
        <v>-11190</v>
      </c>
      <c r="F35" s="548">
        <v>32940</v>
      </c>
    </row>
    <row r="36" spans="1:6" ht="12" customHeight="1">
      <c r="A36" s="176"/>
      <c r="B36" s="112" t="s">
        <v>140</v>
      </c>
      <c r="C36" s="412" t="s">
        <v>92</v>
      </c>
      <c r="D36" s="72">
        <v>24702</v>
      </c>
      <c r="E36" s="532">
        <v>-4199</v>
      </c>
      <c r="F36" s="532">
        <v>20503</v>
      </c>
    </row>
    <row r="37" spans="1:6" ht="12" customHeight="1">
      <c r="A37" s="177"/>
      <c r="B37" s="107" t="s">
        <v>141</v>
      </c>
      <c r="C37" s="408" t="s">
        <v>227</v>
      </c>
      <c r="D37" s="72">
        <v>6142</v>
      </c>
      <c r="E37" s="532">
        <v>-1035</v>
      </c>
      <c r="F37" s="532">
        <v>5107</v>
      </c>
    </row>
    <row r="38" spans="1:6" ht="12" customHeight="1">
      <c r="A38" s="177"/>
      <c r="B38" s="107" t="s">
        <v>142</v>
      </c>
      <c r="C38" s="408" t="s">
        <v>165</v>
      </c>
      <c r="D38" s="72">
        <v>13286</v>
      </c>
      <c r="E38" s="532">
        <v>-5956</v>
      </c>
      <c r="F38" s="532">
        <v>7330</v>
      </c>
    </row>
    <row r="39" spans="1:6" s="82" customFormat="1" ht="12" customHeight="1">
      <c r="A39" s="177"/>
      <c r="B39" s="107" t="s">
        <v>143</v>
      </c>
      <c r="C39" s="408" t="s">
        <v>228</v>
      </c>
      <c r="D39" s="72"/>
      <c r="E39" s="531"/>
      <c r="F39" s="531"/>
    </row>
    <row r="40" spans="1:6" ht="12" customHeight="1" thickBot="1">
      <c r="A40" s="177"/>
      <c r="B40" s="107" t="s">
        <v>151</v>
      </c>
      <c r="C40" s="408" t="s">
        <v>229</v>
      </c>
      <c r="D40" s="72"/>
      <c r="E40" s="532"/>
      <c r="F40" s="532"/>
    </row>
    <row r="41" spans="1:6" ht="12" customHeight="1" thickBot="1">
      <c r="A41" s="136" t="s">
        <v>62</v>
      </c>
      <c r="B41" s="22"/>
      <c r="C41" s="422" t="s">
        <v>48</v>
      </c>
      <c r="D41" s="521">
        <f>SUM(D42:D45)</f>
        <v>0</v>
      </c>
      <c r="E41" s="532"/>
      <c r="F41" s="532"/>
    </row>
    <row r="42" spans="1:6" ht="12" customHeight="1">
      <c r="A42" s="176"/>
      <c r="B42" s="112" t="s">
        <v>146</v>
      </c>
      <c r="C42" s="412" t="s">
        <v>316</v>
      </c>
      <c r="D42" s="72"/>
      <c r="E42" s="532"/>
      <c r="F42" s="532"/>
    </row>
    <row r="43" spans="1:6" ht="12" customHeight="1">
      <c r="A43" s="177"/>
      <c r="B43" s="107" t="s">
        <v>147</v>
      </c>
      <c r="C43" s="408" t="s">
        <v>231</v>
      </c>
      <c r="D43" s="72"/>
      <c r="E43" s="532"/>
      <c r="F43" s="532"/>
    </row>
    <row r="44" spans="1:6" ht="15" customHeight="1">
      <c r="A44" s="177"/>
      <c r="B44" s="107" t="s">
        <v>150</v>
      </c>
      <c r="C44" s="408" t="s">
        <v>106</v>
      </c>
      <c r="D44" s="72"/>
      <c r="E44" s="532"/>
      <c r="F44" s="532"/>
    </row>
    <row r="45" spans="1:6" ht="13.5" thickBot="1">
      <c r="A45" s="177"/>
      <c r="B45" s="107" t="s">
        <v>158</v>
      </c>
      <c r="C45" s="408" t="s">
        <v>45</v>
      </c>
      <c r="D45" s="72"/>
      <c r="E45" s="532"/>
      <c r="F45" s="532"/>
    </row>
    <row r="46" spans="1:6" ht="15" customHeight="1" thickBot="1">
      <c r="A46" s="136" t="s">
        <v>63</v>
      </c>
      <c r="B46" s="22"/>
      <c r="C46" s="406" t="s">
        <v>46</v>
      </c>
      <c r="D46" s="522"/>
      <c r="E46" s="532"/>
      <c r="F46" s="532"/>
    </row>
    <row r="47" spans="1:6" ht="14.25" customHeight="1" thickBot="1">
      <c r="A47" s="166" t="s">
        <v>64</v>
      </c>
      <c r="B47" s="344"/>
      <c r="C47" s="516" t="s">
        <v>49</v>
      </c>
      <c r="D47" s="522"/>
      <c r="E47" s="532"/>
      <c r="F47" s="532"/>
    </row>
    <row r="48" spans="1:6" ht="13.5" thickBot="1">
      <c r="A48" s="136" t="s">
        <v>65</v>
      </c>
      <c r="B48" s="163"/>
      <c r="C48" s="524" t="s">
        <v>47</v>
      </c>
      <c r="D48" s="523">
        <f>+D35+D41+D46+D47</f>
        <v>44130</v>
      </c>
      <c r="E48" s="548">
        <v>-11190</v>
      </c>
      <c r="F48" s="548">
        <v>32940</v>
      </c>
    </row>
    <row r="49" spans="1:6" ht="13.5" thickBot="1">
      <c r="A49" s="180"/>
      <c r="B49" s="181"/>
      <c r="C49" s="181"/>
      <c r="D49" s="525"/>
      <c r="E49" s="532"/>
      <c r="F49" s="532"/>
    </row>
    <row r="50" spans="1:6" ht="13.5" thickBot="1">
      <c r="A50" s="182" t="s">
        <v>267</v>
      </c>
      <c r="B50" s="183"/>
      <c r="C50" s="492"/>
      <c r="D50" s="526">
        <v>13</v>
      </c>
      <c r="E50" s="532">
        <v>-4</v>
      </c>
      <c r="F50" s="532">
        <v>9</v>
      </c>
    </row>
    <row r="51" spans="1:6" ht="13.5" thickBot="1">
      <c r="A51" s="182" t="s">
        <v>268</v>
      </c>
      <c r="B51" s="183"/>
      <c r="C51" s="492"/>
      <c r="D51" s="526"/>
      <c r="E51" s="532"/>
      <c r="F51" s="53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8.875" style="4" customWidth="1"/>
    <col min="4" max="4" width="16.375" style="4" customWidth="1"/>
    <col min="5" max="5" width="10.50390625" style="4" customWidth="1"/>
    <col min="6" max="6" width="10.375" style="4" customWidth="1"/>
    <col min="7" max="16384" width="9.375" style="4" customWidth="1"/>
  </cols>
  <sheetData>
    <row r="1" spans="1:4" s="2" customFormat="1" ht="21" customHeight="1" thickBot="1">
      <c r="A1" s="143"/>
      <c r="B1" s="144"/>
      <c r="C1" s="401" t="s">
        <v>484</v>
      </c>
      <c r="D1" s="186"/>
    </row>
    <row r="2" spans="1:6" s="78" customFormat="1" ht="25.5" customHeight="1">
      <c r="A2" s="604" t="s">
        <v>264</v>
      </c>
      <c r="B2" s="605"/>
      <c r="C2" s="185" t="s">
        <v>445</v>
      </c>
      <c r="D2" s="507"/>
      <c r="E2" s="509"/>
      <c r="F2" s="509">
        <v>4</v>
      </c>
    </row>
    <row r="3" spans="1:6" s="78" customFormat="1" ht="16.5" thickBot="1">
      <c r="A3" s="145" t="s">
        <v>263</v>
      </c>
      <c r="B3" s="146"/>
      <c r="C3" s="527" t="s">
        <v>271</v>
      </c>
      <c r="D3" s="528"/>
      <c r="E3" s="509"/>
      <c r="F3" s="509"/>
    </row>
    <row r="4" spans="1:6" s="79" customFormat="1" ht="15.75" customHeight="1" thickBot="1">
      <c r="A4" s="147"/>
      <c r="B4" s="147"/>
      <c r="C4" s="147"/>
      <c r="D4" s="529" t="s">
        <v>98</v>
      </c>
      <c r="E4" s="510"/>
      <c r="F4" s="510"/>
    </row>
    <row r="5" spans="1:6" ht="23.25" thickBot="1">
      <c r="A5" s="606" t="s">
        <v>265</v>
      </c>
      <c r="B5" s="607"/>
      <c r="C5" s="477" t="s">
        <v>99</v>
      </c>
      <c r="D5" s="519" t="s">
        <v>100</v>
      </c>
      <c r="E5" s="536" t="s">
        <v>460</v>
      </c>
      <c r="F5" s="536" t="s">
        <v>464</v>
      </c>
    </row>
    <row r="6" spans="1:6" s="70" customFormat="1" ht="12.75" customHeight="1" thickBot="1">
      <c r="A6" s="133">
        <v>1</v>
      </c>
      <c r="B6" s="134">
        <v>2</v>
      </c>
      <c r="C6" s="478">
        <v>3</v>
      </c>
      <c r="D6" s="520">
        <v>4</v>
      </c>
      <c r="E6" s="537"/>
      <c r="F6" s="537"/>
    </row>
    <row r="7" spans="1:6" s="70" customFormat="1" ht="15.75" customHeight="1" thickBot="1">
      <c r="A7" s="150"/>
      <c r="B7" s="151"/>
      <c r="C7" s="151" t="s">
        <v>101</v>
      </c>
      <c r="D7" s="456"/>
      <c r="E7" s="537"/>
      <c r="F7" s="537"/>
    </row>
    <row r="8" spans="1:6" s="80" customFormat="1" ht="12" customHeight="1" thickBot="1">
      <c r="A8" s="133" t="s">
        <v>61</v>
      </c>
      <c r="B8" s="152"/>
      <c r="C8" s="511" t="s">
        <v>269</v>
      </c>
      <c r="D8" s="521">
        <f>SUM(D9:D16)</f>
        <v>1200</v>
      </c>
      <c r="E8" s="536"/>
      <c r="F8" s="536">
        <v>1200</v>
      </c>
    </row>
    <row r="9" spans="1:6" s="80" customFormat="1" ht="12" customHeight="1">
      <c r="A9" s="156"/>
      <c r="B9" s="155" t="s">
        <v>140</v>
      </c>
      <c r="C9" s="407" t="s">
        <v>197</v>
      </c>
      <c r="D9" s="238"/>
      <c r="E9" s="536"/>
      <c r="F9" s="536"/>
    </row>
    <row r="10" spans="1:6" s="80" customFormat="1" ht="12" customHeight="1">
      <c r="A10" s="154"/>
      <c r="B10" s="155" t="s">
        <v>141</v>
      </c>
      <c r="C10" s="408" t="s">
        <v>198</v>
      </c>
      <c r="D10" s="238"/>
      <c r="E10" s="536"/>
      <c r="F10" s="536"/>
    </row>
    <row r="11" spans="1:6" s="80" customFormat="1" ht="12" customHeight="1">
      <c r="A11" s="154"/>
      <c r="B11" s="155" t="s">
        <v>142</v>
      </c>
      <c r="C11" s="408" t="s">
        <v>199</v>
      </c>
      <c r="D11" s="238">
        <v>1200</v>
      </c>
      <c r="E11" s="536"/>
      <c r="F11" s="536">
        <v>1200</v>
      </c>
    </row>
    <row r="12" spans="1:6" s="80" customFormat="1" ht="12" customHeight="1">
      <c r="A12" s="154"/>
      <c r="B12" s="155" t="s">
        <v>143</v>
      </c>
      <c r="C12" s="408" t="s">
        <v>200</v>
      </c>
      <c r="D12" s="238"/>
      <c r="E12" s="536"/>
      <c r="F12" s="536"/>
    </row>
    <row r="13" spans="1:6" s="80" customFormat="1" ht="12" customHeight="1">
      <c r="A13" s="154"/>
      <c r="B13" s="155" t="s">
        <v>167</v>
      </c>
      <c r="C13" s="409" t="s">
        <v>201</v>
      </c>
      <c r="D13" s="238"/>
      <c r="E13" s="536"/>
      <c r="F13" s="536"/>
    </row>
    <row r="14" spans="1:6" s="80" customFormat="1" ht="12" customHeight="1">
      <c r="A14" s="157"/>
      <c r="B14" s="155" t="s">
        <v>144</v>
      </c>
      <c r="C14" s="408" t="s">
        <v>202</v>
      </c>
      <c r="D14" s="238"/>
      <c r="E14" s="536"/>
      <c r="F14" s="536"/>
    </row>
    <row r="15" spans="1:6" s="81" customFormat="1" ht="12" customHeight="1">
      <c r="A15" s="154"/>
      <c r="B15" s="155" t="s">
        <v>145</v>
      </c>
      <c r="C15" s="408" t="s">
        <v>36</v>
      </c>
      <c r="D15" s="238"/>
      <c r="E15" s="536"/>
      <c r="F15" s="536"/>
    </row>
    <row r="16" spans="1:6" s="81" customFormat="1" ht="12" customHeight="1" thickBot="1">
      <c r="A16" s="158"/>
      <c r="B16" s="159" t="s">
        <v>152</v>
      </c>
      <c r="C16" s="409" t="s">
        <v>259</v>
      </c>
      <c r="D16" s="238"/>
      <c r="E16" s="536"/>
      <c r="F16" s="536"/>
    </row>
    <row r="17" spans="1:6" s="80" customFormat="1" ht="12" customHeight="1" thickBot="1">
      <c r="A17" s="133" t="s">
        <v>62</v>
      </c>
      <c r="B17" s="152"/>
      <c r="C17" s="511" t="s">
        <v>37</v>
      </c>
      <c r="D17" s="521">
        <f>SUM(D18:D21)</f>
        <v>0</v>
      </c>
      <c r="E17" s="536"/>
      <c r="F17" s="536"/>
    </row>
    <row r="18" spans="1:6" s="81" customFormat="1" ht="12" customHeight="1">
      <c r="A18" s="154"/>
      <c r="B18" s="155" t="s">
        <v>146</v>
      </c>
      <c r="C18" s="412" t="s">
        <v>33</v>
      </c>
      <c r="D18" s="238"/>
      <c r="E18" s="536"/>
      <c r="F18" s="536"/>
    </row>
    <row r="19" spans="1:6" s="81" customFormat="1" ht="12" customHeight="1">
      <c r="A19" s="154"/>
      <c r="B19" s="155" t="s">
        <v>147</v>
      </c>
      <c r="C19" s="408" t="s">
        <v>34</v>
      </c>
      <c r="D19" s="238"/>
      <c r="E19" s="536"/>
      <c r="F19" s="536"/>
    </row>
    <row r="20" spans="1:6" s="81" customFormat="1" ht="12" customHeight="1">
      <c r="A20" s="154"/>
      <c r="B20" s="155" t="s">
        <v>148</v>
      </c>
      <c r="C20" s="408" t="s">
        <v>35</v>
      </c>
      <c r="D20" s="238"/>
      <c r="E20" s="536"/>
      <c r="F20" s="536"/>
    </row>
    <row r="21" spans="1:6" s="81" customFormat="1" ht="12" customHeight="1" thickBot="1">
      <c r="A21" s="154"/>
      <c r="B21" s="155" t="s">
        <v>149</v>
      </c>
      <c r="C21" s="408" t="s">
        <v>34</v>
      </c>
      <c r="D21" s="238"/>
      <c r="E21" s="536"/>
      <c r="F21" s="536"/>
    </row>
    <row r="22" spans="1:6" s="81" customFormat="1" ht="12" customHeight="1" thickBot="1">
      <c r="A22" s="136" t="s">
        <v>63</v>
      </c>
      <c r="B22" s="87"/>
      <c r="C22" s="422" t="s">
        <v>38</v>
      </c>
      <c r="D22" s="521">
        <f>+D23+D24</f>
        <v>0</v>
      </c>
      <c r="E22" s="536"/>
      <c r="F22" s="536"/>
    </row>
    <row r="23" spans="1:6" s="80" customFormat="1" ht="12" customHeight="1">
      <c r="A23" s="296"/>
      <c r="B23" s="351" t="s">
        <v>120</v>
      </c>
      <c r="C23" s="512" t="s">
        <v>287</v>
      </c>
      <c r="D23" s="72"/>
      <c r="E23" s="536"/>
      <c r="F23" s="536"/>
    </row>
    <row r="24" spans="1:8" s="80" customFormat="1" ht="12" customHeight="1" thickBot="1">
      <c r="A24" s="349"/>
      <c r="B24" s="350" t="s">
        <v>121</v>
      </c>
      <c r="C24" s="513" t="s">
        <v>291</v>
      </c>
      <c r="D24" s="72"/>
      <c r="E24" s="536"/>
      <c r="F24" s="536"/>
      <c r="H24" s="582"/>
    </row>
    <row r="25" spans="1:6" s="80" customFormat="1" ht="12" customHeight="1" thickBot="1">
      <c r="A25" s="136" t="s">
        <v>64</v>
      </c>
      <c r="B25" s="152"/>
      <c r="C25" s="422" t="s">
        <v>54</v>
      </c>
      <c r="D25" s="522">
        <v>20538</v>
      </c>
      <c r="E25" s="548">
        <v>460</v>
      </c>
      <c r="F25" s="548">
        <v>20998</v>
      </c>
    </row>
    <row r="26" spans="1:6" s="80" customFormat="1" ht="12" customHeight="1" thickBot="1">
      <c r="A26" s="133" t="s">
        <v>65</v>
      </c>
      <c r="B26" s="115"/>
      <c r="C26" s="422" t="s">
        <v>50</v>
      </c>
      <c r="D26" s="521">
        <f>+D8+D17+D22+D25</f>
        <v>21738</v>
      </c>
      <c r="E26" s="548">
        <v>460</v>
      </c>
      <c r="F26" s="548">
        <v>22198</v>
      </c>
    </row>
    <row r="27" spans="1:6" s="81" customFormat="1" ht="12" customHeight="1" thickBot="1">
      <c r="A27" s="346" t="s">
        <v>66</v>
      </c>
      <c r="B27" s="355"/>
      <c r="C27" s="514" t="s">
        <v>52</v>
      </c>
      <c r="D27" s="521">
        <f>+D28+D29</f>
        <v>0</v>
      </c>
      <c r="E27" s="536"/>
      <c r="F27" s="536"/>
    </row>
    <row r="28" spans="1:6" s="81" customFormat="1" ht="15" customHeight="1">
      <c r="A28" s="156"/>
      <c r="B28" s="113" t="s">
        <v>127</v>
      </c>
      <c r="C28" s="512" t="s">
        <v>392</v>
      </c>
      <c r="D28" s="72"/>
      <c r="E28" s="536"/>
      <c r="F28" s="536"/>
    </row>
    <row r="29" spans="1:6" s="81" customFormat="1" ht="15" customHeight="1" thickBot="1">
      <c r="A29" s="356"/>
      <c r="B29" s="114" t="s">
        <v>128</v>
      </c>
      <c r="C29" s="515" t="s">
        <v>41</v>
      </c>
      <c r="D29" s="72"/>
      <c r="E29" s="536"/>
      <c r="F29" s="536"/>
    </row>
    <row r="30" spans="1:6" ht="13.5" thickBot="1">
      <c r="A30" s="166" t="s">
        <v>67</v>
      </c>
      <c r="B30" s="344"/>
      <c r="C30" s="516" t="s">
        <v>53</v>
      </c>
      <c r="D30" s="522"/>
      <c r="E30" s="536"/>
      <c r="F30" s="536"/>
    </row>
    <row r="31" spans="1:8" s="70" customFormat="1" ht="16.5" customHeight="1" thickBot="1">
      <c r="A31" s="166" t="s">
        <v>68</v>
      </c>
      <c r="B31" s="167"/>
      <c r="C31" s="517" t="s">
        <v>51</v>
      </c>
      <c r="D31" s="523">
        <f>+D26+D27+D30</f>
        <v>21738</v>
      </c>
      <c r="E31" s="537">
        <v>460</v>
      </c>
      <c r="F31" s="537">
        <v>22198</v>
      </c>
      <c r="H31" s="581"/>
    </row>
    <row r="32" spans="1:6" s="82" customFormat="1" ht="12" customHeight="1">
      <c r="A32" s="169"/>
      <c r="B32" s="169"/>
      <c r="C32" s="170"/>
      <c r="D32" s="331"/>
      <c r="E32" s="539"/>
      <c r="F32" s="539"/>
    </row>
    <row r="33" spans="1:6" ht="12" customHeight="1" thickBot="1">
      <c r="A33" s="171"/>
      <c r="B33" s="172"/>
      <c r="C33" s="172"/>
      <c r="D33" s="332"/>
      <c r="E33" s="540"/>
      <c r="F33" s="540"/>
    </row>
    <row r="34" spans="1:6" ht="12" customHeight="1" thickBot="1">
      <c r="A34" s="173"/>
      <c r="B34" s="174"/>
      <c r="C34" s="175" t="s">
        <v>105</v>
      </c>
      <c r="D34" s="333"/>
      <c r="E34" s="541"/>
      <c r="F34" s="541"/>
    </row>
    <row r="35" spans="1:6" ht="12" customHeight="1" thickBot="1">
      <c r="A35" s="136" t="s">
        <v>61</v>
      </c>
      <c r="B35" s="22"/>
      <c r="C35" s="87" t="s">
        <v>32</v>
      </c>
      <c r="D35" s="246">
        <f>SUM(D36:D40)</f>
        <v>21738</v>
      </c>
      <c r="E35" s="549">
        <v>460</v>
      </c>
      <c r="F35" s="549">
        <v>22198</v>
      </c>
    </row>
    <row r="36" spans="1:6" ht="12" customHeight="1" thickBot="1">
      <c r="A36" s="176"/>
      <c r="B36" s="112" t="s">
        <v>140</v>
      </c>
      <c r="C36" s="10" t="s">
        <v>92</v>
      </c>
      <c r="D36" s="71">
        <v>6916</v>
      </c>
      <c r="E36" s="541">
        <v>333</v>
      </c>
      <c r="F36" s="541">
        <v>7249</v>
      </c>
    </row>
    <row r="37" spans="1:6" ht="12" customHeight="1" thickBot="1">
      <c r="A37" s="177"/>
      <c r="B37" s="107" t="s">
        <v>141</v>
      </c>
      <c r="C37" s="8" t="s">
        <v>227</v>
      </c>
      <c r="D37" s="73">
        <v>1867</v>
      </c>
      <c r="E37" s="541">
        <v>90</v>
      </c>
      <c r="F37" s="541">
        <v>1957</v>
      </c>
    </row>
    <row r="38" spans="1:6" ht="12" customHeight="1" thickBot="1">
      <c r="A38" s="177"/>
      <c r="B38" s="107" t="s">
        <v>142</v>
      </c>
      <c r="C38" s="8" t="s">
        <v>165</v>
      </c>
      <c r="D38" s="73">
        <v>12955</v>
      </c>
      <c r="E38" s="541">
        <v>37</v>
      </c>
      <c r="F38" s="541">
        <v>12992</v>
      </c>
    </row>
    <row r="39" spans="1:6" s="82" customFormat="1" ht="12" customHeight="1" thickBot="1">
      <c r="A39" s="177"/>
      <c r="B39" s="107" t="s">
        <v>143</v>
      </c>
      <c r="C39" s="8" t="s">
        <v>228</v>
      </c>
      <c r="D39" s="73"/>
      <c r="E39" s="542"/>
      <c r="F39" s="542"/>
    </row>
    <row r="40" spans="1:6" ht="12" customHeight="1" thickBot="1">
      <c r="A40" s="177"/>
      <c r="B40" s="107" t="s">
        <v>151</v>
      </c>
      <c r="C40" s="8" t="s">
        <v>229</v>
      </c>
      <c r="D40" s="73"/>
      <c r="E40" s="541"/>
      <c r="F40" s="541"/>
    </row>
    <row r="41" spans="1:6" ht="12" customHeight="1" thickBot="1">
      <c r="A41" s="136" t="s">
        <v>62</v>
      </c>
      <c r="B41" s="22"/>
      <c r="C41" s="87" t="s">
        <v>48</v>
      </c>
      <c r="D41" s="246">
        <f>SUM(D42:D45)</f>
        <v>0</v>
      </c>
      <c r="E41" s="541"/>
      <c r="F41" s="541"/>
    </row>
    <row r="42" spans="1:6" ht="12" customHeight="1" thickBot="1">
      <c r="A42" s="176"/>
      <c r="B42" s="112" t="s">
        <v>146</v>
      </c>
      <c r="C42" s="10" t="s">
        <v>316</v>
      </c>
      <c r="D42" s="71"/>
      <c r="E42" s="541"/>
      <c r="F42" s="541"/>
    </row>
    <row r="43" spans="1:6" ht="12" customHeight="1" thickBot="1">
      <c r="A43" s="177"/>
      <c r="B43" s="107" t="s">
        <v>147</v>
      </c>
      <c r="C43" s="8" t="s">
        <v>231</v>
      </c>
      <c r="D43" s="73"/>
      <c r="E43" s="541"/>
      <c r="F43" s="541"/>
    </row>
    <row r="44" spans="1:6" ht="15" customHeight="1" thickBot="1">
      <c r="A44" s="177"/>
      <c r="B44" s="107" t="s">
        <v>150</v>
      </c>
      <c r="C44" s="8" t="s">
        <v>106</v>
      </c>
      <c r="D44" s="73"/>
      <c r="E44" s="541"/>
      <c r="F44" s="541"/>
    </row>
    <row r="45" spans="1:6" ht="23.25" thickBot="1">
      <c r="A45" s="177"/>
      <c r="B45" s="107" t="s">
        <v>158</v>
      </c>
      <c r="C45" s="8" t="s">
        <v>45</v>
      </c>
      <c r="D45" s="73"/>
      <c r="E45" s="541"/>
      <c r="F45" s="541"/>
    </row>
    <row r="46" spans="1:6" ht="15" customHeight="1" thickBot="1">
      <c r="A46" s="136" t="s">
        <v>63</v>
      </c>
      <c r="B46" s="22"/>
      <c r="C46" s="22" t="s">
        <v>46</v>
      </c>
      <c r="D46" s="276"/>
      <c r="E46" s="541"/>
      <c r="F46" s="541"/>
    </row>
    <row r="47" spans="1:6" ht="14.25" customHeight="1" thickBot="1">
      <c r="A47" s="166" t="s">
        <v>64</v>
      </c>
      <c r="B47" s="344"/>
      <c r="C47" s="345" t="s">
        <v>49</v>
      </c>
      <c r="D47" s="327"/>
      <c r="E47" s="541"/>
      <c r="F47" s="541"/>
    </row>
    <row r="48" spans="1:6" ht="13.5" thickBot="1">
      <c r="A48" s="136" t="s">
        <v>65</v>
      </c>
      <c r="B48" s="163"/>
      <c r="C48" s="179" t="s">
        <v>47</v>
      </c>
      <c r="D48" s="246">
        <f>+D35+D41+D46+D47</f>
        <v>21738</v>
      </c>
      <c r="E48" s="549">
        <v>460</v>
      </c>
      <c r="F48" s="549">
        <v>22198</v>
      </c>
    </row>
    <row r="49" spans="1:6" ht="13.5" thickBot="1">
      <c r="A49" s="180"/>
      <c r="B49" s="181"/>
      <c r="C49" s="181"/>
      <c r="D49" s="341"/>
      <c r="E49" s="540"/>
      <c r="F49" s="540"/>
    </row>
    <row r="50" spans="1:6" ht="13.5" thickBot="1">
      <c r="A50" s="182" t="s">
        <v>267</v>
      </c>
      <c r="B50" s="183"/>
      <c r="C50" s="184"/>
      <c r="D50" s="85">
        <v>4</v>
      </c>
      <c r="E50" s="541"/>
      <c r="F50" s="541">
        <v>4</v>
      </c>
    </row>
    <row r="51" spans="1:6" ht="15.75" thickBot="1">
      <c r="A51" s="182" t="s">
        <v>268</v>
      </c>
      <c r="B51" s="183"/>
      <c r="C51" s="184"/>
      <c r="D51" s="85"/>
      <c r="E51" s="535"/>
      <c r="F51" s="535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Layout" workbookViewId="0" topLeftCell="A1">
      <selection activeCell="H17" sqref="H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13" t="s">
        <v>56</v>
      </c>
      <c r="B1" s="613"/>
      <c r="C1" s="613"/>
      <c r="D1" s="613"/>
    </row>
    <row r="2" spans="1:4" ht="17.25" customHeight="1">
      <c r="A2" s="358"/>
      <c r="B2" s="358"/>
      <c r="C2" s="358"/>
      <c r="D2" s="358"/>
    </row>
    <row r="3" spans="1:4" ht="13.5" thickBot="1">
      <c r="A3" s="137"/>
      <c r="B3" s="137"/>
      <c r="C3" s="610" t="s">
        <v>98</v>
      </c>
      <c r="D3" s="610"/>
    </row>
    <row r="4" spans="1:4" ht="42.75" customHeight="1" thickBot="1">
      <c r="A4" s="359" t="s">
        <v>117</v>
      </c>
      <c r="B4" s="360" t="s">
        <v>159</v>
      </c>
      <c r="C4" s="360" t="s">
        <v>160</v>
      </c>
      <c r="D4" s="361" t="s">
        <v>57</v>
      </c>
    </row>
    <row r="5" spans="1:4" ht="15.75" customHeight="1">
      <c r="A5" s="138" t="s">
        <v>61</v>
      </c>
      <c r="B5" s="31" t="s">
        <v>453</v>
      </c>
      <c r="C5" s="31" t="s">
        <v>447</v>
      </c>
      <c r="D5" s="32">
        <v>1900</v>
      </c>
    </row>
    <row r="6" spans="1:4" ht="15.75" customHeight="1">
      <c r="A6" s="139" t="s">
        <v>62</v>
      </c>
      <c r="B6" s="33" t="s">
        <v>448</v>
      </c>
      <c r="C6" s="33" t="s">
        <v>451</v>
      </c>
      <c r="D6" s="34">
        <v>50</v>
      </c>
    </row>
    <row r="7" spans="1:4" ht="15.75" customHeight="1">
      <c r="A7" s="139" t="s">
        <v>63</v>
      </c>
      <c r="B7" s="33" t="s">
        <v>454</v>
      </c>
      <c r="C7" s="33" t="s">
        <v>456</v>
      </c>
      <c r="D7" s="34">
        <v>500</v>
      </c>
    </row>
    <row r="8" spans="1:4" ht="15.75" customHeight="1">
      <c r="A8" s="139" t="s">
        <v>64</v>
      </c>
      <c r="B8" s="33" t="s">
        <v>449</v>
      </c>
      <c r="C8" s="33" t="s">
        <v>456</v>
      </c>
      <c r="D8" s="34">
        <v>180</v>
      </c>
    </row>
    <row r="9" spans="1:4" ht="15.75" customHeight="1">
      <c r="A9" s="139" t="s">
        <v>65</v>
      </c>
      <c r="B9" s="33" t="s">
        <v>450</v>
      </c>
      <c r="C9" s="33" t="s">
        <v>456</v>
      </c>
      <c r="D9" s="34">
        <v>50</v>
      </c>
    </row>
    <row r="10" spans="1:4" ht="15.75" customHeight="1">
      <c r="A10" s="139" t="s">
        <v>66</v>
      </c>
      <c r="B10" s="33" t="s">
        <v>452</v>
      </c>
      <c r="C10" s="33" t="s">
        <v>456</v>
      </c>
      <c r="D10" s="34">
        <v>230</v>
      </c>
    </row>
    <row r="11" spans="1:4" ht="15.75" customHeight="1">
      <c r="A11" s="139" t="s">
        <v>67</v>
      </c>
      <c r="B11" s="33" t="s">
        <v>455</v>
      </c>
      <c r="C11" s="33" t="s">
        <v>456</v>
      </c>
      <c r="D11" s="34">
        <v>10</v>
      </c>
    </row>
    <row r="12" spans="1:4" ht="15.75" customHeight="1">
      <c r="A12" s="139" t="s">
        <v>68</v>
      </c>
      <c r="B12" s="33"/>
      <c r="C12" s="33"/>
      <c r="D12" s="34"/>
    </row>
    <row r="13" spans="1:4" ht="15.75" customHeight="1">
      <c r="A13" s="139" t="s">
        <v>69</v>
      </c>
      <c r="B13" s="33"/>
      <c r="C13" s="33"/>
      <c r="D13" s="34"/>
    </row>
    <row r="14" spans="1:4" ht="15.75" customHeight="1">
      <c r="A14" s="139" t="s">
        <v>70</v>
      </c>
      <c r="B14" s="33"/>
      <c r="C14" s="33"/>
      <c r="D14" s="34"/>
    </row>
    <row r="15" spans="1:4" ht="15.75" customHeight="1">
      <c r="A15" s="139" t="s">
        <v>71</v>
      </c>
      <c r="B15" s="33"/>
      <c r="C15" s="33"/>
      <c r="D15" s="34"/>
    </row>
    <row r="16" spans="1:4" ht="15.75" customHeight="1">
      <c r="A16" s="139" t="s">
        <v>72</v>
      </c>
      <c r="B16" s="33"/>
      <c r="C16" s="33"/>
      <c r="D16" s="34"/>
    </row>
    <row r="17" spans="1:4" ht="15.75" customHeight="1">
      <c r="A17" s="139" t="s">
        <v>73</v>
      </c>
      <c r="B17" s="33"/>
      <c r="C17" s="33"/>
      <c r="D17" s="34"/>
    </row>
    <row r="18" spans="1:4" ht="15.75" customHeight="1">
      <c r="A18" s="139" t="s">
        <v>74</v>
      </c>
      <c r="B18" s="33"/>
      <c r="C18" s="33"/>
      <c r="D18" s="34"/>
    </row>
    <row r="19" spans="1:4" ht="15.75" customHeight="1">
      <c r="A19" s="139" t="s">
        <v>75</v>
      </c>
      <c r="B19" s="33"/>
      <c r="C19" s="33"/>
      <c r="D19" s="34"/>
    </row>
    <row r="20" spans="1:4" ht="15.75" customHeight="1">
      <c r="A20" s="139" t="s">
        <v>76</v>
      </c>
      <c r="B20" s="33"/>
      <c r="C20" s="33"/>
      <c r="D20" s="34"/>
    </row>
    <row r="21" spans="1:4" ht="15.75" customHeight="1">
      <c r="A21" s="139" t="s">
        <v>77</v>
      </c>
      <c r="B21" s="33"/>
      <c r="C21" s="33"/>
      <c r="D21" s="34"/>
    </row>
    <row r="22" spans="1:4" ht="15.75" customHeight="1">
      <c r="A22" s="139" t="s">
        <v>78</v>
      </c>
      <c r="B22" s="33"/>
      <c r="C22" s="33"/>
      <c r="D22" s="34"/>
    </row>
    <row r="23" spans="1:4" ht="15.75" customHeight="1">
      <c r="A23" s="139" t="s">
        <v>79</v>
      </c>
      <c r="B23" s="33"/>
      <c r="C23" s="33"/>
      <c r="D23" s="34"/>
    </row>
    <row r="24" spans="1:4" ht="15.75" customHeight="1">
      <c r="A24" s="139" t="s">
        <v>80</v>
      </c>
      <c r="B24" s="33"/>
      <c r="C24" s="33"/>
      <c r="D24" s="34"/>
    </row>
    <row r="25" spans="1:4" ht="15.75" customHeight="1">
      <c r="A25" s="139" t="s">
        <v>81</v>
      </c>
      <c r="B25" s="33"/>
      <c r="C25" s="33"/>
      <c r="D25" s="34"/>
    </row>
    <row r="26" spans="1:4" ht="15.75" customHeight="1">
      <c r="A26" s="139" t="s">
        <v>82</v>
      </c>
      <c r="B26" s="33"/>
      <c r="C26" s="33"/>
      <c r="D26" s="34"/>
    </row>
    <row r="27" spans="1:4" ht="15.75" customHeight="1">
      <c r="A27" s="139" t="s">
        <v>83</v>
      </c>
      <c r="B27" s="33"/>
      <c r="C27" s="33"/>
      <c r="D27" s="34"/>
    </row>
    <row r="28" spans="1:4" ht="15.75" customHeight="1">
      <c r="A28" s="139" t="s">
        <v>84</v>
      </c>
      <c r="B28" s="33"/>
      <c r="C28" s="33"/>
      <c r="D28" s="34"/>
    </row>
    <row r="29" spans="1:4" ht="15.75" customHeight="1">
      <c r="A29" s="139" t="s">
        <v>85</v>
      </c>
      <c r="B29" s="33"/>
      <c r="C29" s="33"/>
      <c r="D29" s="34"/>
    </row>
    <row r="30" spans="1:4" ht="15.75" customHeight="1">
      <c r="A30" s="139" t="s">
        <v>86</v>
      </c>
      <c r="B30" s="33"/>
      <c r="C30" s="33"/>
      <c r="D30" s="34"/>
    </row>
    <row r="31" spans="1:4" ht="15.75" customHeight="1">
      <c r="A31" s="139" t="s">
        <v>87</v>
      </c>
      <c r="B31" s="33"/>
      <c r="C31" s="33"/>
      <c r="D31" s="34"/>
    </row>
    <row r="32" spans="1:4" ht="15.75" customHeight="1">
      <c r="A32" s="139" t="s">
        <v>88</v>
      </c>
      <c r="B32" s="33"/>
      <c r="C32" s="33"/>
      <c r="D32" s="34"/>
    </row>
    <row r="33" spans="1:4" ht="15.75" customHeight="1">
      <c r="A33" s="139" t="s">
        <v>89</v>
      </c>
      <c r="B33" s="33"/>
      <c r="C33" s="33"/>
      <c r="D33" s="34"/>
    </row>
    <row r="34" spans="1:4" ht="15.75" customHeight="1">
      <c r="A34" s="139" t="s">
        <v>161</v>
      </c>
      <c r="B34" s="33"/>
      <c r="C34" s="33"/>
      <c r="D34" s="75"/>
    </row>
    <row r="35" spans="1:4" ht="15.75" customHeight="1">
      <c r="A35" s="139" t="s">
        <v>162</v>
      </c>
      <c r="B35" s="33"/>
      <c r="C35" s="33"/>
      <c r="D35" s="75"/>
    </row>
    <row r="36" spans="1:4" ht="15.75" customHeight="1">
      <c r="A36" s="139" t="s">
        <v>163</v>
      </c>
      <c r="B36" s="33"/>
      <c r="C36" s="33"/>
      <c r="D36" s="75"/>
    </row>
    <row r="37" spans="1:4" ht="15.75" customHeight="1" thickBot="1">
      <c r="A37" s="140" t="s">
        <v>164</v>
      </c>
      <c r="B37" s="35"/>
      <c r="C37" s="35"/>
      <c r="D37" s="76"/>
    </row>
    <row r="38" spans="1:4" ht="15.75" customHeight="1" thickBot="1">
      <c r="A38" s="611" t="s">
        <v>94</v>
      </c>
      <c r="B38" s="612"/>
      <c r="C38" s="141"/>
      <c r="D38" s="142">
        <f>SUM(D5:D37)</f>
        <v>2920</v>
      </c>
    </row>
    <row r="39" ht="12.75">
      <c r="A39" t="s">
        <v>262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10. melléklet  a /2013.(VIII.27.) önkormányzati rendelet-tervezethez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view="pageLayout" zoomScaleNormal="120" zoomScaleSheetLayoutView="100" workbookViewId="0" topLeftCell="A1">
      <selection activeCell="D123" sqref="D123"/>
    </sheetView>
  </sheetViews>
  <sheetFormatPr defaultColWidth="9.00390625" defaultRowHeight="12.75"/>
  <cols>
    <col min="1" max="1" width="7.875" style="377" customWidth="1"/>
    <col min="2" max="2" width="41.625" style="377" customWidth="1"/>
    <col min="3" max="3" width="15.50390625" style="378" bestFit="1" customWidth="1"/>
    <col min="4" max="4" width="9.125" style="39" customWidth="1"/>
    <col min="5" max="5" width="11.125" style="39" customWidth="1"/>
    <col min="6" max="16384" width="9.375" style="39" customWidth="1"/>
  </cols>
  <sheetData>
    <row r="1" spans="1:3" ht="15.75">
      <c r="A1" s="587" t="s">
        <v>58</v>
      </c>
      <c r="B1" s="587"/>
      <c r="C1" s="587"/>
    </row>
    <row r="2" spans="1:3" ht="16.5" thickBot="1">
      <c r="A2" s="589" t="s">
        <v>175</v>
      </c>
      <c r="B2" s="589"/>
      <c r="C2" s="231" t="s">
        <v>336</v>
      </c>
    </row>
    <row r="3" spans="1:5" ht="48.75" thickBot="1">
      <c r="A3" s="25" t="s">
        <v>117</v>
      </c>
      <c r="B3" s="26" t="s">
        <v>60</v>
      </c>
      <c r="C3" s="403" t="s">
        <v>314</v>
      </c>
      <c r="D3" s="403" t="s">
        <v>460</v>
      </c>
      <c r="E3" s="40" t="s">
        <v>462</v>
      </c>
    </row>
    <row r="4" spans="1:5" s="41" customFormat="1" ht="12" thickBot="1">
      <c r="A4" s="36">
        <v>1</v>
      </c>
      <c r="B4" s="37">
        <v>2</v>
      </c>
      <c r="C4" s="577"/>
      <c r="D4" s="577"/>
      <c r="E4" s="578" t="s">
        <v>461</v>
      </c>
    </row>
    <row r="5" spans="1:5" s="1" customFormat="1" ht="21.75" thickBot="1">
      <c r="A5" s="23" t="s">
        <v>61</v>
      </c>
      <c r="B5" s="22" t="s">
        <v>189</v>
      </c>
      <c r="C5" s="579">
        <v>63849</v>
      </c>
      <c r="D5" s="579">
        <v>-66</v>
      </c>
      <c r="E5" s="561">
        <f>+E6+E11+E20</f>
        <v>63783</v>
      </c>
    </row>
    <row r="6" spans="1:5" s="1" customFormat="1" ht="13.5" thickBot="1">
      <c r="A6" s="21" t="s">
        <v>62</v>
      </c>
      <c r="B6" s="196" t="s">
        <v>410</v>
      </c>
      <c r="C6" s="560">
        <v>30500</v>
      </c>
      <c r="D6" s="560"/>
      <c r="E6" s="561">
        <f>+E7+E8+E9+E10</f>
        <v>30500</v>
      </c>
    </row>
    <row r="7" spans="1:5" s="1" customFormat="1" ht="12.75">
      <c r="A7" s="14" t="s">
        <v>146</v>
      </c>
      <c r="B7" s="362" t="s">
        <v>103</v>
      </c>
      <c r="C7" s="197">
        <v>30000</v>
      </c>
      <c r="D7" s="197"/>
      <c r="E7" s="562">
        <v>30000</v>
      </c>
    </row>
    <row r="8" spans="1:5" s="1" customFormat="1" ht="12.75">
      <c r="A8" s="14" t="s">
        <v>147</v>
      </c>
      <c r="B8" s="207" t="s">
        <v>118</v>
      </c>
      <c r="C8" s="197"/>
      <c r="D8" s="197"/>
      <c r="E8" s="562"/>
    </row>
    <row r="9" spans="1:5" s="1" customFormat="1" ht="12.75">
      <c r="A9" s="14" t="s">
        <v>148</v>
      </c>
      <c r="B9" s="207" t="s">
        <v>190</v>
      </c>
      <c r="C9" s="197">
        <v>500</v>
      </c>
      <c r="D9" s="197"/>
      <c r="E9" s="562">
        <v>500</v>
      </c>
    </row>
    <row r="10" spans="1:5" s="1" customFormat="1" ht="23.25" thickBot="1">
      <c r="A10" s="14" t="s">
        <v>149</v>
      </c>
      <c r="B10" s="363" t="s">
        <v>191</v>
      </c>
      <c r="C10" s="197"/>
      <c r="D10" s="197"/>
      <c r="E10" s="562"/>
    </row>
    <row r="11" spans="1:5" s="1" customFormat="1" ht="21.75" thickBot="1">
      <c r="A11" s="21" t="s">
        <v>63</v>
      </c>
      <c r="B11" s="22" t="s">
        <v>192</v>
      </c>
      <c r="C11" s="579">
        <v>33349</v>
      </c>
      <c r="D11" s="579">
        <v>-66</v>
      </c>
      <c r="E11" s="561">
        <v>33283</v>
      </c>
    </row>
    <row r="12" spans="1:5" s="1" customFormat="1" ht="12.75">
      <c r="A12" s="18" t="s">
        <v>120</v>
      </c>
      <c r="B12" s="11" t="s">
        <v>197</v>
      </c>
      <c r="C12" s="412">
        <v>500</v>
      </c>
      <c r="D12" s="412"/>
      <c r="E12" s="222">
        <v>500</v>
      </c>
    </row>
    <row r="13" spans="1:5" s="1" customFormat="1" ht="12.75">
      <c r="A13" s="14" t="s">
        <v>121</v>
      </c>
      <c r="B13" s="8" t="s">
        <v>198</v>
      </c>
      <c r="C13" s="408">
        <v>200</v>
      </c>
      <c r="D13" s="408">
        <v>700</v>
      </c>
      <c r="E13" s="218">
        <v>900</v>
      </c>
    </row>
    <row r="14" spans="1:5" s="1" customFormat="1" ht="12.75">
      <c r="A14" s="14" t="s">
        <v>122</v>
      </c>
      <c r="B14" s="8" t="s">
        <v>199</v>
      </c>
      <c r="C14" s="408">
        <v>2690</v>
      </c>
      <c r="D14" s="408"/>
      <c r="E14" s="218">
        <v>2690</v>
      </c>
    </row>
    <row r="15" spans="1:5" s="1" customFormat="1" ht="12.75">
      <c r="A15" s="14" t="s">
        <v>123</v>
      </c>
      <c r="B15" s="8" t="s">
        <v>200</v>
      </c>
      <c r="C15" s="408">
        <v>18500</v>
      </c>
      <c r="D15" s="408">
        <v>-9</v>
      </c>
      <c r="E15" s="218">
        <v>18491</v>
      </c>
    </row>
    <row r="16" spans="1:5" s="1" customFormat="1" ht="12.75">
      <c r="A16" s="13" t="s">
        <v>193</v>
      </c>
      <c r="B16" s="7" t="s">
        <v>201</v>
      </c>
      <c r="C16" s="409">
        <v>1499</v>
      </c>
      <c r="D16" s="409">
        <v>-4</v>
      </c>
      <c r="E16" s="219">
        <v>1495</v>
      </c>
    </row>
    <row r="17" spans="1:5" s="1" customFormat="1" ht="12.75">
      <c r="A17" s="14" t="s">
        <v>194</v>
      </c>
      <c r="B17" s="8" t="s">
        <v>279</v>
      </c>
      <c r="C17" s="408">
        <v>7360</v>
      </c>
      <c r="D17" s="408">
        <v>-3</v>
      </c>
      <c r="E17" s="218">
        <v>7357</v>
      </c>
    </row>
    <row r="18" spans="1:5" s="1" customFormat="1" ht="12.75">
      <c r="A18" s="14" t="s">
        <v>195</v>
      </c>
      <c r="B18" s="8" t="s">
        <v>203</v>
      </c>
      <c r="C18" s="408"/>
      <c r="D18" s="408">
        <v>350</v>
      </c>
      <c r="E18" s="218">
        <v>350</v>
      </c>
    </row>
    <row r="19" spans="1:5" s="1" customFormat="1" ht="13.5" thickBot="1">
      <c r="A19" s="15" t="s">
        <v>196</v>
      </c>
      <c r="B19" s="9" t="s">
        <v>204</v>
      </c>
      <c r="C19" s="410">
        <v>2600</v>
      </c>
      <c r="D19" s="410">
        <v>-1100</v>
      </c>
      <c r="E19" s="220">
        <v>1500</v>
      </c>
    </row>
    <row r="20" spans="1:5" s="1" customFormat="1" ht="13.5" thickBot="1">
      <c r="A20" s="21" t="s">
        <v>205</v>
      </c>
      <c r="B20" s="22" t="s">
        <v>280</v>
      </c>
      <c r="C20" s="411"/>
      <c r="D20" s="411"/>
      <c r="E20" s="221"/>
    </row>
    <row r="21" spans="1:5" s="1" customFormat="1" ht="22.5" thickBot="1">
      <c r="A21" s="21" t="s">
        <v>65</v>
      </c>
      <c r="B21" s="22" t="s">
        <v>207</v>
      </c>
      <c r="C21" s="406">
        <v>169785</v>
      </c>
      <c r="D21" s="406">
        <v>36534</v>
      </c>
      <c r="E21" s="216">
        <f>+E22+E23+E24+E25+E26+E27+E28+E29</f>
        <v>206319</v>
      </c>
    </row>
    <row r="22" spans="1:5" s="1" customFormat="1" ht="12.75">
      <c r="A22" s="16" t="s">
        <v>124</v>
      </c>
      <c r="B22" s="10" t="s">
        <v>213</v>
      </c>
      <c r="C22" s="412">
        <v>105926</v>
      </c>
      <c r="D22" s="412">
        <v>-450</v>
      </c>
      <c r="E22" s="222">
        <v>105476</v>
      </c>
    </row>
    <row r="23" spans="1:5" s="1" customFormat="1" ht="22.5">
      <c r="A23" s="14" t="s">
        <v>125</v>
      </c>
      <c r="B23" s="8" t="s">
        <v>214</v>
      </c>
      <c r="C23" s="408">
        <v>34930</v>
      </c>
      <c r="D23" s="408">
        <v>27373</v>
      </c>
      <c r="E23" s="218">
        <v>62303</v>
      </c>
    </row>
    <row r="24" spans="1:5" s="1" customFormat="1" ht="12.75">
      <c r="A24" s="14" t="s">
        <v>126</v>
      </c>
      <c r="B24" s="8" t="s">
        <v>215</v>
      </c>
      <c r="C24" s="408"/>
      <c r="D24" s="408">
        <v>187</v>
      </c>
      <c r="E24" s="218">
        <v>187</v>
      </c>
    </row>
    <row r="25" spans="1:5" s="1" customFormat="1" ht="12.75">
      <c r="A25" s="17" t="s">
        <v>208</v>
      </c>
      <c r="B25" s="8" t="s">
        <v>129</v>
      </c>
      <c r="C25" s="413">
        <v>28929</v>
      </c>
      <c r="D25" s="413"/>
      <c r="E25" s="223">
        <v>28929</v>
      </c>
    </row>
    <row r="26" spans="1:5" s="1" customFormat="1" ht="12.75">
      <c r="A26" s="17" t="s">
        <v>209</v>
      </c>
      <c r="B26" s="8" t="s">
        <v>476</v>
      </c>
      <c r="C26" s="413"/>
      <c r="D26" s="413">
        <v>1494</v>
      </c>
      <c r="E26" s="223">
        <v>1494</v>
      </c>
    </row>
    <row r="27" spans="1:5" s="1" customFormat="1" ht="12.75">
      <c r="A27" s="14" t="s">
        <v>210</v>
      </c>
      <c r="B27" s="8" t="s">
        <v>478</v>
      </c>
      <c r="C27" s="408"/>
      <c r="D27" s="408">
        <v>3935</v>
      </c>
      <c r="E27" s="218">
        <v>3935</v>
      </c>
    </row>
    <row r="28" spans="1:5" s="1" customFormat="1" ht="12.75">
      <c r="A28" s="14" t="s">
        <v>211</v>
      </c>
      <c r="B28" s="8" t="s">
        <v>281</v>
      </c>
      <c r="C28" s="408"/>
      <c r="D28" s="408"/>
      <c r="E28" s="224"/>
    </row>
    <row r="29" spans="1:5" s="1" customFormat="1" ht="13.5" thickBot="1">
      <c r="A29" s="14" t="s">
        <v>212</v>
      </c>
      <c r="B29" s="12" t="s">
        <v>477</v>
      </c>
      <c r="C29" s="413"/>
      <c r="D29" s="413">
        <v>3995</v>
      </c>
      <c r="E29" s="224">
        <v>3995</v>
      </c>
    </row>
    <row r="30" spans="1:5" s="1" customFormat="1" ht="21.75" thickBot="1">
      <c r="A30" s="189" t="s">
        <v>66</v>
      </c>
      <c r="B30" s="24" t="s">
        <v>411</v>
      </c>
      <c r="C30" s="556">
        <v>35881</v>
      </c>
      <c r="D30" s="556">
        <v>478</v>
      </c>
      <c r="E30" s="557">
        <f>+E31+E37</f>
        <v>36359</v>
      </c>
    </row>
    <row r="31" spans="1:5" s="1" customFormat="1" ht="22.5">
      <c r="A31" s="190" t="s">
        <v>127</v>
      </c>
      <c r="B31" s="198" t="s">
        <v>412</v>
      </c>
      <c r="C31" s="198">
        <v>35881</v>
      </c>
      <c r="D31" s="198">
        <v>478</v>
      </c>
      <c r="E31" s="558">
        <v>36359</v>
      </c>
    </row>
    <row r="32" spans="1:5" s="1" customFormat="1" ht="22.5">
      <c r="A32" s="191" t="s">
        <v>130</v>
      </c>
      <c r="B32" s="197" t="s">
        <v>282</v>
      </c>
      <c r="C32" s="197">
        <v>9893</v>
      </c>
      <c r="D32" s="197"/>
      <c r="E32" s="559">
        <v>9893</v>
      </c>
    </row>
    <row r="33" spans="1:5" s="1" customFormat="1" ht="22.5">
      <c r="A33" s="191" t="s">
        <v>131</v>
      </c>
      <c r="B33" s="197" t="s">
        <v>283</v>
      </c>
      <c r="C33" s="197"/>
      <c r="D33" s="197"/>
      <c r="E33" s="559"/>
    </row>
    <row r="34" spans="1:5" s="1" customFormat="1" ht="12.75">
      <c r="A34" s="191" t="s">
        <v>132</v>
      </c>
      <c r="B34" s="197" t="s">
        <v>284</v>
      </c>
      <c r="C34" s="197"/>
      <c r="D34" s="197">
        <v>401</v>
      </c>
      <c r="E34" s="559">
        <v>401</v>
      </c>
    </row>
    <row r="35" spans="1:5" s="1" customFormat="1" ht="22.5">
      <c r="A35" s="191" t="s">
        <v>133</v>
      </c>
      <c r="B35" s="197" t="s">
        <v>471</v>
      </c>
      <c r="C35" s="197"/>
      <c r="D35" s="197">
        <v>266</v>
      </c>
      <c r="E35" s="559">
        <v>266</v>
      </c>
    </row>
    <row r="36" spans="1:5" s="1" customFormat="1" ht="22.5">
      <c r="A36" s="191" t="s">
        <v>217</v>
      </c>
      <c r="B36" s="197" t="s">
        <v>413</v>
      </c>
      <c r="C36" s="197">
        <v>25988</v>
      </c>
      <c r="D36" s="197">
        <v>-189</v>
      </c>
      <c r="E36" s="559">
        <v>25799</v>
      </c>
    </row>
    <row r="37" spans="1:5" s="1" customFormat="1" ht="22.5">
      <c r="A37" s="191" t="s">
        <v>128</v>
      </c>
      <c r="B37" s="198" t="s">
        <v>414</v>
      </c>
      <c r="C37" s="198"/>
      <c r="D37" s="198"/>
      <c r="E37" s="558">
        <f>+E38+E39+E40+E41+E42</f>
        <v>0</v>
      </c>
    </row>
    <row r="38" spans="1:5" s="1" customFormat="1" ht="22.5">
      <c r="A38" s="191" t="s">
        <v>136</v>
      </c>
      <c r="B38" s="197" t="s">
        <v>282</v>
      </c>
      <c r="C38" s="197"/>
      <c r="D38" s="197"/>
      <c r="E38" s="559"/>
    </row>
    <row r="39" spans="1:5" s="1" customFormat="1" ht="22.5">
      <c r="A39" s="191" t="s">
        <v>137</v>
      </c>
      <c r="B39" s="197" t="s">
        <v>283</v>
      </c>
      <c r="C39" s="197"/>
      <c r="D39" s="197"/>
      <c r="E39" s="559"/>
    </row>
    <row r="40" spans="1:5" s="1" customFormat="1" ht="12.75">
      <c r="A40" s="191" t="s">
        <v>138</v>
      </c>
      <c r="B40" s="197" t="s">
        <v>284</v>
      </c>
      <c r="C40" s="197"/>
      <c r="D40" s="197"/>
      <c r="E40" s="559"/>
    </row>
    <row r="41" spans="1:5" s="1" customFormat="1" ht="12.75">
      <c r="A41" s="191" t="s">
        <v>139</v>
      </c>
      <c r="B41" s="199" t="s">
        <v>285</v>
      </c>
      <c r="C41" s="199"/>
      <c r="D41" s="199"/>
      <c r="E41" s="559"/>
    </row>
    <row r="42" spans="1:5" s="1" customFormat="1" ht="13.5" thickBot="1">
      <c r="A42" s="192" t="s">
        <v>218</v>
      </c>
      <c r="B42" s="199" t="s">
        <v>415</v>
      </c>
      <c r="C42" s="199"/>
      <c r="D42" s="199"/>
      <c r="E42" s="559"/>
    </row>
    <row r="43" spans="1:5" s="1" customFormat="1" ht="21.75" thickBot="1">
      <c r="A43" s="21" t="s">
        <v>219</v>
      </c>
      <c r="B43" s="560" t="s">
        <v>286</v>
      </c>
      <c r="C43" s="560"/>
      <c r="D43" s="560">
        <v>180</v>
      </c>
      <c r="E43" s="561">
        <f>+E44+E45</f>
        <v>180</v>
      </c>
    </row>
    <row r="44" spans="1:5" s="1" customFormat="1" ht="22.5">
      <c r="A44" s="16" t="s">
        <v>134</v>
      </c>
      <c r="B44" s="197" t="s">
        <v>287</v>
      </c>
      <c r="C44" s="197"/>
      <c r="D44" s="197">
        <v>180</v>
      </c>
      <c r="E44" s="562">
        <v>180</v>
      </c>
    </row>
    <row r="45" spans="1:5" s="1" customFormat="1" ht="23.25" thickBot="1">
      <c r="A45" s="13" t="s">
        <v>135</v>
      </c>
      <c r="B45" s="197" t="s">
        <v>291</v>
      </c>
      <c r="C45" s="197"/>
      <c r="D45" s="197"/>
      <c r="E45" s="562"/>
    </row>
    <row r="46" spans="1:5" s="1" customFormat="1" ht="21.75" thickBot="1">
      <c r="A46" s="21" t="s">
        <v>68</v>
      </c>
      <c r="B46" s="560" t="s">
        <v>290</v>
      </c>
      <c r="C46" s="560">
        <v>6550</v>
      </c>
      <c r="D46" s="560"/>
      <c r="E46" s="561">
        <f>+E47+E48+E49</f>
        <v>6550</v>
      </c>
    </row>
    <row r="47" spans="1:5" s="1" customFormat="1" ht="22.5">
      <c r="A47" s="16" t="s">
        <v>222</v>
      </c>
      <c r="B47" s="197" t="s">
        <v>220</v>
      </c>
      <c r="C47" s="197"/>
      <c r="D47" s="197"/>
      <c r="E47" s="559"/>
    </row>
    <row r="48" spans="1:5" s="1" customFormat="1" ht="22.5">
      <c r="A48" s="14" t="s">
        <v>223</v>
      </c>
      <c r="B48" s="197" t="s">
        <v>221</v>
      </c>
      <c r="C48" s="197">
        <v>6500</v>
      </c>
      <c r="D48" s="197"/>
      <c r="E48" s="559">
        <v>6500</v>
      </c>
    </row>
    <row r="49" spans="1:5" s="1" customFormat="1" ht="13.5" thickBot="1">
      <c r="A49" s="13" t="s">
        <v>345</v>
      </c>
      <c r="B49" s="197" t="s">
        <v>288</v>
      </c>
      <c r="C49" s="197">
        <v>50</v>
      </c>
      <c r="D49" s="197"/>
      <c r="E49" s="559">
        <v>50</v>
      </c>
    </row>
    <row r="50" spans="1:7" s="1" customFormat="1" ht="16.5" thickBot="1">
      <c r="A50" s="21" t="s">
        <v>224</v>
      </c>
      <c r="B50" s="560" t="s">
        <v>289</v>
      </c>
      <c r="C50" s="560"/>
      <c r="D50" s="560"/>
      <c r="E50" s="563"/>
      <c r="G50" s="42"/>
    </row>
    <row r="51" spans="1:5" s="1" customFormat="1" ht="23.25" thickBot="1">
      <c r="A51" s="21" t="s">
        <v>70</v>
      </c>
      <c r="B51" s="564" t="s">
        <v>225</v>
      </c>
      <c r="C51" s="564">
        <v>276065</v>
      </c>
      <c r="D51" s="564">
        <v>37126</v>
      </c>
      <c r="E51" s="565">
        <f>+E6+E11+E20+E21+E30+E43+E46+E50</f>
        <v>313191</v>
      </c>
    </row>
    <row r="52" spans="1:5" s="1" customFormat="1" ht="13.5" thickBot="1">
      <c r="A52" s="200" t="s">
        <v>71</v>
      </c>
      <c r="B52" s="560" t="s">
        <v>292</v>
      </c>
      <c r="C52" s="560">
        <v>12500</v>
      </c>
      <c r="D52" s="560">
        <v>-1926</v>
      </c>
      <c r="E52" s="566">
        <f>+E53+E59</f>
        <v>10574</v>
      </c>
    </row>
    <row r="53" spans="1:5" s="1" customFormat="1" ht="22.5">
      <c r="A53" s="364" t="s">
        <v>168</v>
      </c>
      <c r="B53" s="198" t="s">
        <v>375</v>
      </c>
      <c r="C53" s="198">
        <v>12500</v>
      </c>
      <c r="D53" s="198">
        <v>-1926</v>
      </c>
      <c r="E53" s="558">
        <v>10574</v>
      </c>
    </row>
    <row r="54" spans="1:5" s="1" customFormat="1" ht="22.5">
      <c r="A54" s="201" t="s">
        <v>304</v>
      </c>
      <c r="B54" s="197" t="s">
        <v>293</v>
      </c>
      <c r="C54" s="197">
        <v>12500</v>
      </c>
      <c r="D54" s="197">
        <v>-1926</v>
      </c>
      <c r="E54" s="559">
        <v>10574</v>
      </c>
    </row>
    <row r="55" spans="1:5" s="1" customFormat="1" ht="22.5">
      <c r="A55" s="201" t="s">
        <v>305</v>
      </c>
      <c r="B55" s="197" t="s">
        <v>294</v>
      </c>
      <c r="C55" s="197"/>
      <c r="D55" s="197"/>
      <c r="E55" s="559"/>
    </row>
    <row r="56" spans="1:5" s="1" customFormat="1" ht="22.5">
      <c r="A56" s="201" t="s">
        <v>306</v>
      </c>
      <c r="B56" s="197" t="s">
        <v>295</v>
      </c>
      <c r="C56" s="197"/>
      <c r="D56" s="197"/>
      <c r="E56" s="559"/>
    </row>
    <row r="57" spans="1:5" s="1" customFormat="1" ht="22.5">
      <c r="A57" s="201" t="s">
        <v>307</v>
      </c>
      <c r="B57" s="197" t="s">
        <v>296</v>
      </c>
      <c r="C57" s="197"/>
      <c r="D57" s="197"/>
      <c r="E57" s="559"/>
    </row>
    <row r="58" spans="1:5" s="1" customFormat="1" ht="22.5">
      <c r="A58" s="201" t="s">
        <v>308</v>
      </c>
      <c r="B58" s="197" t="s">
        <v>297</v>
      </c>
      <c r="C58" s="197"/>
      <c r="D58" s="197"/>
      <c r="E58" s="559"/>
    </row>
    <row r="59" spans="1:5" s="1" customFormat="1" ht="22.5">
      <c r="A59" s="202" t="s">
        <v>169</v>
      </c>
      <c r="B59" s="198" t="s">
        <v>374</v>
      </c>
      <c r="C59" s="198"/>
      <c r="D59" s="198"/>
      <c r="E59" s="558">
        <f>+E60+E61+E62+E63+E64</f>
        <v>0</v>
      </c>
    </row>
    <row r="60" spans="1:5" s="1" customFormat="1" ht="22.5">
      <c r="A60" s="201" t="s">
        <v>309</v>
      </c>
      <c r="B60" s="197" t="s">
        <v>298</v>
      </c>
      <c r="C60" s="197"/>
      <c r="D60" s="197"/>
      <c r="E60" s="559"/>
    </row>
    <row r="61" spans="1:5" s="1" customFormat="1" ht="22.5">
      <c r="A61" s="201" t="s">
        <v>310</v>
      </c>
      <c r="B61" s="197" t="s">
        <v>299</v>
      </c>
      <c r="C61" s="197"/>
      <c r="D61" s="197"/>
      <c r="E61" s="559"/>
    </row>
    <row r="62" spans="1:5" s="1" customFormat="1" ht="22.5">
      <c r="A62" s="201" t="s">
        <v>311</v>
      </c>
      <c r="B62" s="197" t="s">
        <v>300</v>
      </c>
      <c r="C62" s="197"/>
      <c r="D62" s="197"/>
      <c r="E62" s="559"/>
    </row>
    <row r="63" spans="1:5" s="1" customFormat="1" ht="22.5">
      <c r="A63" s="201" t="s">
        <v>312</v>
      </c>
      <c r="B63" s="197" t="s">
        <v>301</v>
      </c>
      <c r="C63" s="197"/>
      <c r="D63" s="197"/>
      <c r="E63" s="559"/>
    </row>
    <row r="64" spans="1:5" s="1" customFormat="1" ht="23.25" thickBot="1">
      <c r="A64" s="203" t="s">
        <v>313</v>
      </c>
      <c r="B64" s="197" t="s">
        <v>302</v>
      </c>
      <c r="C64" s="197"/>
      <c r="D64" s="197"/>
      <c r="E64" s="559"/>
    </row>
    <row r="65" spans="1:5" s="1" customFormat="1" ht="24.75" thickBot="1">
      <c r="A65" s="204" t="s">
        <v>72</v>
      </c>
      <c r="B65" s="567" t="s">
        <v>372</v>
      </c>
      <c r="C65" s="567">
        <v>288565</v>
      </c>
      <c r="D65" s="567">
        <v>35200</v>
      </c>
      <c r="E65" s="566">
        <f>+E51+E52</f>
        <v>323765</v>
      </c>
    </row>
    <row r="66" spans="1:5" s="1" customFormat="1" ht="13.5" thickBot="1">
      <c r="A66" s="205" t="s">
        <v>73</v>
      </c>
      <c r="B66" s="567" t="s">
        <v>303</v>
      </c>
      <c r="C66" s="567"/>
      <c r="D66" s="567"/>
      <c r="E66" s="568"/>
    </row>
    <row r="67" spans="1:5" s="1" customFormat="1" ht="13.5" thickBot="1">
      <c r="A67" s="204" t="s">
        <v>74</v>
      </c>
      <c r="B67" s="567" t="s">
        <v>373</v>
      </c>
      <c r="C67" s="567">
        <v>288565</v>
      </c>
      <c r="D67" s="567">
        <v>35200</v>
      </c>
      <c r="E67" s="569">
        <f>+E65+E66</f>
        <v>323765</v>
      </c>
    </row>
    <row r="68" spans="1:3" s="1" customFormat="1" ht="15.75">
      <c r="A68" s="5"/>
      <c r="B68" s="6"/>
      <c r="C68" s="226"/>
    </row>
    <row r="69" spans="1:3" ht="15.75">
      <c r="A69" s="587" t="s">
        <v>90</v>
      </c>
      <c r="B69" s="587"/>
      <c r="C69" s="587"/>
    </row>
    <row r="70" spans="1:3" s="236" customFormat="1" ht="16.5" thickBot="1">
      <c r="A70" s="590" t="s">
        <v>176</v>
      </c>
      <c r="B70" s="590"/>
      <c r="C70" s="98" t="s">
        <v>336</v>
      </c>
    </row>
    <row r="71" spans="1:5" ht="24.75" thickBot="1">
      <c r="A71" s="25" t="s">
        <v>59</v>
      </c>
      <c r="B71" s="26" t="s">
        <v>91</v>
      </c>
      <c r="C71" s="403" t="s">
        <v>314</v>
      </c>
      <c r="D71" s="403" t="s">
        <v>460</v>
      </c>
      <c r="E71" s="40" t="s">
        <v>314</v>
      </c>
    </row>
    <row r="72" spans="1:5" s="41" customFormat="1" ht="12" thickBot="1">
      <c r="A72" s="36">
        <v>1</v>
      </c>
      <c r="B72" s="37">
        <v>2</v>
      </c>
      <c r="C72" s="404"/>
      <c r="D72" s="404"/>
      <c r="E72" s="38">
        <v>3</v>
      </c>
    </row>
    <row r="73" spans="1:5" ht="22.5" thickBot="1">
      <c r="A73" s="23" t="s">
        <v>61</v>
      </c>
      <c r="B73" s="30" t="s">
        <v>226</v>
      </c>
      <c r="C73" s="418">
        <v>279265</v>
      </c>
      <c r="D73" s="418">
        <v>33665</v>
      </c>
      <c r="E73" s="215">
        <f>+E74+E75+E76+E77+E78</f>
        <v>312930</v>
      </c>
    </row>
    <row r="74" spans="1:5" ht="15.75">
      <c r="A74" s="18" t="s">
        <v>140</v>
      </c>
      <c r="B74" s="11" t="s">
        <v>92</v>
      </c>
      <c r="C74" s="407">
        <v>103075</v>
      </c>
      <c r="D74" s="407">
        <v>24480</v>
      </c>
      <c r="E74" s="217">
        <v>127555</v>
      </c>
    </row>
    <row r="75" spans="1:5" ht="22.5">
      <c r="A75" s="14" t="s">
        <v>141</v>
      </c>
      <c r="B75" s="8" t="s">
        <v>227</v>
      </c>
      <c r="C75" s="408">
        <v>22443</v>
      </c>
      <c r="D75" s="408">
        <v>3717</v>
      </c>
      <c r="E75" s="218">
        <v>26160</v>
      </c>
    </row>
    <row r="76" spans="1:5" ht="15.75">
      <c r="A76" s="14" t="s">
        <v>142</v>
      </c>
      <c r="B76" s="8" t="s">
        <v>165</v>
      </c>
      <c r="C76" s="413">
        <v>87521</v>
      </c>
      <c r="D76" s="413">
        <v>4648</v>
      </c>
      <c r="E76" s="223">
        <v>92169</v>
      </c>
    </row>
    <row r="77" spans="1:5" ht="15.75">
      <c r="A77" s="14" t="s">
        <v>143</v>
      </c>
      <c r="B77" s="572" t="s">
        <v>228</v>
      </c>
      <c r="C77" s="8">
        <v>53450</v>
      </c>
      <c r="D77" s="8">
        <v>800</v>
      </c>
      <c r="E77" s="562">
        <v>54250</v>
      </c>
    </row>
    <row r="78" spans="1:5" ht="15.75">
      <c r="A78" s="14" t="s">
        <v>151</v>
      </c>
      <c r="B78" s="20" t="s">
        <v>229</v>
      </c>
      <c r="C78" s="8">
        <v>12776</v>
      </c>
      <c r="D78" s="8">
        <v>20</v>
      </c>
      <c r="E78" s="562">
        <v>12796</v>
      </c>
    </row>
    <row r="79" spans="1:5" ht="22.5">
      <c r="A79" s="14" t="s">
        <v>144</v>
      </c>
      <c r="B79" s="8" t="s">
        <v>251</v>
      </c>
      <c r="C79" s="413"/>
      <c r="D79" s="413"/>
      <c r="E79" s="223"/>
    </row>
    <row r="80" spans="1:5" ht="15.75">
      <c r="A80" s="14" t="s">
        <v>145</v>
      </c>
      <c r="B80" s="101" t="s">
        <v>252</v>
      </c>
      <c r="C80" s="419"/>
      <c r="D80" s="419"/>
      <c r="E80" s="223"/>
    </row>
    <row r="81" spans="1:5" ht="15.75">
      <c r="A81" s="14" t="s">
        <v>152</v>
      </c>
      <c r="B81" s="101" t="s">
        <v>315</v>
      </c>
      <c r="C81" s="419"/>
      <c r="D81" s="419"/>
      <c r="E81" s="223">
        <v>2920</v>
      </c>
    </row>
    <row r="82" spans="1:5" ht="22.5">
      <c r="A82" s="14" t="s">
        <v>153</v>
      </c>
      <c r="B82" s="102" t="s">
        <v>253</v>
      </c>
      <c r="C82" s="420"/>
      <c r="D82" s="420"/>
      <c r="E82" s="223">
        <v>9876</v>
      </c>
    </row>
    <row r="83" spans="1:5" ht="15.75">
      <c r="A83" s="13" t="s">
        <v>154</v>
      </c>
      <c r="B83" s="103" t="s">
        <v>446</v>
      </c>
      <c r="C83" s="420"/>
      <c r="D83" s="420"/>
      <c r="E83" s="223"/>
    </row>
    <row r="84" spans="1:5" ht="15.75">
      <c r="A84" s="14" t="s">
        <v>155</v>
      </c>
      <c r="B84" s="103" t="s">
        <v>254</v>
      </c>
      <c r="C84" s="420"/>
      <c r="D84" s="420"/>
      <c r="E84" s="223"/>
    </row>
    <row r="85" spans="1:5" ht="16.5" thickBot="1">
      <c r="A85" s="19" t="s">
        <v>157</v>
      </c>
      <c r="B85" s="104" t="s">
        <v>255</v>
      </c>
      <c r="C85" s="421"/>
      <c r="D85" s="421"/>
      <c r="E85" s="227"/>
    </row>
    <row r="86" spans="1:5" ht="22.5" thickBot="1">
      <c r="A86" s="21" t="s">
        <v>62</v>
      </c>
      <c r="B86" s="29" t="s">
        <v>346</v>
      </c>
      <c r="C86" s="418">
        <v>4300</v>
      </c>
      <c r="D86" s="418">
        <v>432</v>
      </c>
      <c r="E86" s="215">
        <v>4732</v>
      </c>
    </row>
    <row r="87" spans="1:5" ht="15.75">
      <c r="A87" s="16" t="s">
        <v>146</v>
      </c>
      <c r="B87" s="8" t="s">
        <v>316</v>
      </c>
      <c r="C87" s="8">
        <v>500</v>
      </c>
      <c r="D87" s="8">
        <v>332</v>
      </c>
      <c r="E87" s="562">
        <v>832</v>
      </c>
    </row>
    <row r="88" spans="1:5" ht="15.75">
      <c r="A88" s="16" t="s">
        <v>147</v>
      </c>
      <c r="B88" s="12" t="s">
        <v>231</v>
      </c>
      <c r="C88" s="8">
        <v>3800</v>
      </c>
      <c r="D88" s="8"/>
      <c r="E88" s="562">
        <v>3800</v>
      </c>
    </row>
    <row r="89" spans="1:5" ht="15.75">
      <c r="A89" s="16" t="s">
        <v>148</v>
      </c>
      <c r="B89" s="197" t="s">
        <v>347</v>
      </c>
      <c r="C89" s="197"/>
      <c r="D89" s="197">
        <v>100</v>
      </c>
      <c r="E89" s="562">
        <v>100</v>
      </c>
    </row>
    <row r="90" spans="1:5" ht="22.5">
      <c r="A90" s="16" t="s">
        <v>149</v>
      </c>
      <c r="B90" s="197" t="s">
        <v>416</v>
      </c>
      <c r="C90" s="197"/>
      <c r="D90" s="197"/>
      <c r="E90" s="562"/>
    </row>
    <row r="91" spans="1:5" ht="22.5">
      <c r="A91" s="16" t="s">
        <v>150</v>
      </c>
      <c r="B91" s="197" t="s">
        <v>348</v>
      </c>
      <c r="C91" s="197"/>
      <c r="D91" s="197"/>
      <c r="E91" s="562"/>
    </row>
    <row r="92" spans="1:5" ht="15.75">
      <c r="A92" s="16" t="s">
        <v>156</v>
      </c>
      <c r="B92" s="197" t="s">
        <v>349</v>
      </c>
      <c r="C92" s="197"/>
      <c r="D92" s="197">
        <v>100</v>
      </c>
      <c r="E92" s="562">
        <v>100</v>
      </c>
    </row>
    <row r="93" spans="1:5" ht="15.75">
      <c r="A93" s="16" t="s">
        <v>158</v>
      </c>
      <c r="B93" s="367" t="s">
        <v>320</v>
      </c>
      <c r="C93" s="367"/>
      <c r="D93" s="367"/>
      <c r="E93" s="562"/>
    </row>
    <row r="94" spans="1:5" ht="15.75">
      <c r="A94" s="16" t="s">
        <v>232</v>
      </c>
      <c r="B94" s="367" t="s">
        <v>321</v>
      </c>
      <c r="C94" s="367"/>
      <c r="D94" s="367"/>
      <c r="E94" s="562"/>
    </row>
    <row r="95" spans="1:5" ht="33.75">
      <c r="A95" s="16" t="s">
        <v>233</v>
      </c>
      <c r="B95" s="367" t="s">
        <v>319</v>
      </c>
      <c r="C95" s="367"/>
      <c r="D95" s="367"/>
      <c r="E95" s="562"/>
    </row>
    <row r="96" spans="1:5" ht="45.75" thickBot="1">
      <c r="A96" s="13" t="s">
        <v>234</v>
      </c>
      <c r="B96" s="368" t="s">
        <v>318</v>
      </c>
      <c r="C96" s="367"/>
      <c r="D96" s="367"/>
      <c r="E96" s="562"/>
    </row>
    <row r="97" spans="1:5" ht="16.5" thickBot="1">
      <c r="A97" s="21" t="s">
        <v>63</v>
      </c>
      <c r="B97" s="87" t="s">
        <v>350</v>
      </c>
      <c r="C97" s="570">
        <v>5000</v>
      </c>
      <c r="D97" s="570">
        <v>1103</v>
      </c>
      <c r="E97" s="571">
        <f>+E98+E99</f>
        <v>6103</v>
      </c>
    </row>
    <row r="98" spans="1:5" ht="15.75">
      <c r="A98" s="16" t="s">
        <v>120</v>
      </c>
      <c r="B98" s="10" t="s">
        <v>107</v>
      </c>
      <c r="C98" s="412">
        <v>4000</v>
      </c>
      <c r="D98" s="412">
        <v>1103</v>
      </c>
      <c r="E98" s="222">
        <v>5103</v>
      </c>
    </row>
    <row r="99" spans="1:5" ht="16.5" thickBot="1">
      <c r="A99" s="17" t="s">
        <v>121</v>
      </c>
      <c r="B99" s="12" t="s">
        <v>108</v>
      </c>
      <c r="C99" s="413">
        <v>1000</v>
      </c>
      <c r="D99" s="413"/>
      <c r="E99" s="223">
        <v>1000</v>
      </c>
    </row>
    <row r="100" spans="1:5" s="195" customFormat="1" ht="16.5" thickBot="1">
      <c r="A100" s="200" t="s">
        <v>64</v>
      </c>
      <c r="B100" s="196" t="s">
        <v>322</v>
      </c>
      <c r="C100" s="405"/>
      <c r="D100" s="405"/>
      <c r="E100" s="379"/>
    </row>
    <row r="101" spans="1:5" ht="23.25" thickBot="1">
      <c r="A101" s="193" t="s">
        <v>65</v>
      </c>
      <c r="B101" s="194" t="s">
        <v>181</v>
      </c>
      <c r="C101" s="423">
        <v>288565</v>
      </c>
      <c r="D101" s="423">
        <v>35200</v>
      </c>
      <c r="E101" s="215">
        <f>+E73+E86+E97+E100</f>
        <v>323765</v>
      </c>
    </row>
    <row r="102" spans="1:5" ht="16.5" thickBot="1">
      <c r="A102" s="200" t="s">
        <v>66</v>
      </c>
      <c r="B102" s="196" t="s">
        <v>417</v>
      </c>
      <c r="C102" s="415"/>
      <c r="D102" s="415"/>
      <c r="E102" s="216">
        <f>+E103+E111</f>
        <v>0</v>
      </c>
    </row>
    <row r="103" spans="1:5" ht="23.25" thickBot="1">
      <c r="A103" s="214" t="s">
        <v>127</v>
      </c>
      <c r="B103" s="369" t="s">
        <v>418</v>
      </c>
      <c r="C103" s="424"/>
      <c r="D103" s="424"/>
      <c r="E103" s="397">
        <f>+E104+E105+E106+E107+E108+E109+E110</f>
        <v>0</v>
      </c>
    </row>
    <row r="104" spans="1:5" ht="22.5">
      <c r="A104" s="206" t="s">
        <v>130</v>
      </c>
      <c r="B104" s="207" t="s">
        <v>323</v>
      </c>
      <c r="C104" s="425"/>
      <c r="D104" s="425"/>
      <c r="E104" s="232"/>
    </row>
    <row r="105" spans="1:5" ht="22.5">
      <c r="A105" s="201" t="s">
        <v>131</v>
      </c>
      <c r="B105" s="197" t="s">
        <v>324</v>
      </c>
      <c r="C105" s="414"/>
      <c r="D105" s="414"/>
      <c r="E105" s="233"/>
    </row>
    <row r="106" spans="1:5" ht="22.5">
      <c r="A106" s="201" t="s">
        <v>132</v>
      </c>
      <c r="B106" s="197" t="s">
        <v>325</v>
      </c>
      <c r="C106" s="414"/>
      <c r="D106" s="414"/>
      <c r="E106" s="233"/>
    </row>
    <row r="107" spans="1:5" ht="22.5">
      <c r="A107" s="201" t="s">
        <v>133</v>
      </c>
      <c r="B107" s="197" t="s">
        <v>326</v>
      </c>
      <c r="C107" s="414"/>
      <c r="D107" s="414"/>
      <c r="E107" s="233"/>
    </row>
    <row r="108" spans="1:5" ht="22.5">
      <c r="A108" s="201" t="s">
        <v>217</v>
      </c>
      <c r="B108" s="197" t="s">
        <v>327</v>
      </c>
      <c r="C108" s="414"/>
      <c r="D108" s="414"/>
      <c r="E108" s="233"/>
    </row>
    <row r="109" spans="1:5" ht="22.5">
      <c r="A109" s="201" t="s">
        <v>235</v>
      </c>
      <c r="B109" s="197" t="s">
        <v>328</v>
      </c>
      <c r="C109" s="414"/>
      <c r="D109" s="414"/>
      <c r="E109" s="233"/>
    </row>
    <row r="110" spans="1:5" ht="23.25" thickBot="1">
      <c r="A110" s="208" t="s">
        <v>236</v>
      </c>
      <c r="B110" s="209" t="s">
        <v>329</v>
      </c>
      <c r="C110" s="426"/>
      <c r="D110" s="426"/>
      <c r="E110" s="234"/>
    </row>
    <row r="111" spans="1:5" ht="23.25" thickBot="1">
      <c r="A111" s="214" t="s">
        <v>128</v>
      </c>
      <c r="B111" s="369" t="s">
        <v>419</v>
      </c>
      <c r="C111" s="424"/>
      <c r="D111" s="424"/>
      <c r="E111" s="397">
        <f>+E112+E113+E114+E115+E116+E117+E118+E119</f>
        <v>0</v>
      </c>
    </row>
    <row r="112" spans="1:5" ht="22.5">
      <c r="A112" s="206" t="s">
        <v>136</v>
      </c>
      <c r="B112" s="207" t="s">
        <v>323</v>
      </c>
      <c r="C112" s="425"/>
      <c r="D112" s="425"/>
      <c r="E112" s="232"/>
    </row>
    <row r="113" spans="1:5" ht="22.5">
      <c r="A113" s="201" t="s">
        <v>137</v>
      </c>
      <c r="B113" s="197" t="s">
        <v>330</v>
      </c>
      <c r="C113" s="414"/>
      <c r="D113" s="414"/>
      <c r="E113" s="233"/>
    </row>
    <row r="114" spans="1:5" ht="22.5">
      <c r="A114" s="201" t="s">
        <v>138</v>
      </c>
      <c r="B114" s="197" t="s">
        <v>325</v>
      </c>
      <c r="C114" s="414"/>
      <c r="D114" s="414"/>
      <c r="E114" s="233"/>
    </row>
    <row r="115" spans="1:5" ht="22.5">
      <c r="A115" s="201" t="s">
        <v>139</v>
      </c>
      <c r="B115" s="197" t="s">
        <v>326</v>
      </c>
      <c r="C115" s="414"/>
      <c r="D115" s="414"/>
      <c r="E115" s="233"/>
    </row>
    <row r="116" spans="1:5" ht="22.5">
      <c r="A116" s="201" t="s">
        <v>218</v>
      </c>
      <c r="B116" s="197" t="s">
        <v>327</v>
      </c>
      <c r="C116" s="414"/>
      <c r="D116" s="414"/>
      <c r="E116" s="233"/>
    </row>
    <row r="117" spans="1:5" ht="22.5">
      <c r="A117" s="201" t="s">
        <v>237</v>
      </c>
      <c r="B117" s="197" t="s">
        <v>331</v>
      </c>
      <c r="C117" s="414"/>
      <c r="D117" s="414"/>
      <c r="E117" s="233"/>
    </row>
    <row r="118" spans="1:5" ht="22.5">
      <c r="A118" s="201" t="s">
        <v>238</v>
      </c>
      <c r="B118" s="197" t="s">
        <v>329</v>
      </c>
      <c r="C118" s="414"/>
      <c r="D118" s="414"/>
      <c r="E118" s="233"/>
    </row>
    <row r="119" spans="1:5" ht="23.25" thickBot="1">
      <c r="A119" s="208" t="s">
        <v>239</v>
      </c>
      <c r="B119" s="209" t="s">
        <v>420</v>
      </c>
      <c r="C119" s="426"/>
      <c r="D119" s="426"/>
      <c r="E119" s="234"/>
    </row>
    <row r="120" spans="1:5" ht="24.75" thickBot="1">
      <c r="A120" s="200" t="s">
        <v>67</v>
      </c>
      <c r="B120" s="365" t="s">
        <v>332</v>
      </c>
      <c r="C120" s="416">
        <v>288565</v>
      </c>
      <c r="D120" s="416">
        <v>35200</v>
      </c>
      <c r="E120" s="228">
        <f>+E101+E102</f>
        <v>323765</v>
      </c>
    </row>
    <row r="121" spans="1:11" ht="16.5" thickBot="1">
      <c r="A121" s="200" t="s">
        <v>68</v>
      </c>
      <c r="B121" s="365" t="s">
        <v>333</v>
      </c>
      <c r="C121" s="416"/>
      <c r="D121" s="416"/>
      <c r="E121" s="229"/>
      <c r="H121" s="42"/>
      <c r="I121" s="88"/>
      <c r="J121" s="88"/>
      <c r="K121" s="88"/>
    </row>
    <row r="122" spans="1:5" s="1" customFormat="1" ht="13.5" thickBot="1">
      <c r="A122" s="210" t="s">
        <v>69</v>
      </c>
      <c r="B122" s="366" t="s">
        <v>334</v>
      </c>
      <c r="C122" s="417">
        <v>288565</v>
      </c>
      <c r="D122" s="417">
        <v>35200</v>
      </c>
      <c r="E122" s="225">
        <f>+E120+E121</f>
        <v>323765</v>
      </c>
    </row>
    <row r="123" spans="1:3" ht="15.75">
      <c r="A123" s="370"/>
      <c r="B123" s="370"/>
      <c r="C123" s="371"/>
    </row>
    <row r="124" spans="1:3" ht="15.75">
      <c r="A124" s="591" t="s">
        <v>184</v>
      </c>
      <c r="B124" s="591"/>
      <c r="C124" s="591"/>
    </row>
    <row r="125" spans="1:3" ht="16.5" thickBot="1">
      <c r="A125" s="589" t="s">
        <v>177</v>
      </c>
      <c r="B125" s="589"/>
      <c r="C125" s="231" t="s">
        <v>336</v>
      </c>
    </row>
    <row r="126" spans="1:5" ht="32.25" thickBot="1">
      <c r="A126" s="21">
        <v>1</v>
      </c>
      <c r="B126" s="29" t="s">
        <v>246</v>
      </c>
      <c r="C126" s="230">
        <f>+E51-E101</f>
        <v>-10574</v>
      </c>
      <c r="D126" s="431"/>
      <c r="E126" s="431"/>
    </row>
    <row r="127" spans="1:3" ht="15.75">
      <c r="A127" s="370"/>
      <c r="B127" s="370"/>
      <c r="C127" s="371"/>
    </row>
    <row r="128" spans="1:5" ht="15.75">
      <c r="A128" s="585" t="s">
        <v>335</v>
      </c>
      <c r="B128" s="585"/>
      <c r="C128" s="585"/>
      <c r="D128"/>
      <c r="E128"/>
    </row>
    <row r="129" spans="1:3" ht="16.5" thickBot="1">
      <c r="A129" s="588" t="s">
        <v>178</v>
      </c>
      <c r="B129" s="588"/>
      <c r="C129" s="235" t="s">
        <v>336</v>
      </c>
    </row>
    <row r="130" spans="1:5" ht="21.75" thickBot="1">
      <c r="A130" s="200" t="s">
        <v>61</v>
      </c>
      <c r="B130" s="211" t="s">
        <v>421</v>
      </c>
      <c r="C130" s="228">
        <f>IF('2.1.sz.mell  '!E32&lt;&gt;"-",'2.1.sz.mell  '!E32,0)</f>
        <v>1818</v>
      </c>
      <c r="D130" s="431"/>
      <c r="E130" s="431"/>
    </row>
    <row r="131" spans="1:5" ht="21.75" thickBot="1">
      <c r="A131" s="200" t="s">
        <v>62</v>
      </c>
      <c r="B131" s="211" t="s">
        <v>422</v>
      </c>
      <c r="C131" s="228">
        <f>IF('2.2.sz.mell  '!E36&lt;&gt;"-",'2.2.sz.mell  '!E36,0)</f>
        <v>0</v>
      </c>
      <c r="D131" s="431"/>
      <c r="E131" s="431"/>
    </row>
    <row r="132" spans="1:5" ht="16.5" thickBot="1">
      <c r="A132" s="200" t="s">
        <v>63</v>
      </c>
      <c r="B132" s="211" t="s">
        <v>351</v>
      </c>
      <c r="C132" s="228">
        <f>C131+C130</f>
        <v>1818</v>
      </c>
      <c r="D132" s="431"/>
      <c r="E132" s="431"/>
    </row>
    <row r="133" spans="1:3" ht="15.75">
      <c r="A133" s="372"/>
      <c r="B133" s="373"/>
      <c r="C133" s="374"/>
    </row>
    <row r="134" spans="1:3" ht="15.75">
      <c r="A134" s="586" t="s">
        <v>337</v>
      </c>
      <c r="B134" s="586"/>
      <c r="C134" s="586"/>
    </row>
    <row r="135" spans="1:3" ht="16.5" thickBot="1">
      <c r="A135" s="588" t="s">
        <v>338</v>
      </c>
      <c r="B135" s="588"/>
      <c r="C135" s="235" t="s">
        <v>336</v>
      </c>
    </row>
    <row r="136" spans="1:5" ht="16.5" thickBot="1">
      <c r="A136" s="200" t="s">
        <v>61</v>
      </c>
      <c r="B136" s="211" t="s">
        <v>423</v>
      </c>
      <c r="C136" s="427">
        <f>+C137-C140</f>
        <v>10574</v>
      </c>
      <c r="D136" s="555">
        <v>-1926</v>
      </c>
      <c r="E136" s="555">
        <v>10574</v>
      </c>
    </row>
    <row r="137" spans="1:5" ht="21.75" thickBot="1">
      <c r="A137" s="213" t="s">
        <v>140</v>
      </c>
      <c r="B137" s="375" t="s">
        <v>339</v>
      </c>
      <c r="C137" s="429">
        <f>+E52</f>
        <v>10574</v>
      </c>
      <c r="D137" s="554">
        <v>-1926</v>
      </c>
      <c r="E137" s="554">
        <v>10574</v>
      </c>
    </row>
    <row r="138" spans="1:5" ht="18.75" thickBot="1">
      <c r="A138" s="214" t="s">
        <v>247</v>
      </c>
      <c r="B138" s="376" t="s">
        <v>340</v>
      </c>
      <c r="C138" s="430"/>
      <c r="D138" s="428"/>
      <c r="E138" s="428"/>
    </row>
    <row r="139" spans="1:5" ht="18.75" thickBot="1">
      <c r="A139" s="214" t="s">
        <v>248</v>
      </c>
      <c r="B139" s="376" t="s">
        <v>341</v>
      </c>
      <c r="C139" s="430">
        <f>+'2.2.sz.mell  '!E31</f>
        <v>0</v>
      </c>
      <c r="D139" s="428"/>
      <c r="E139" s="428"/>
    </row>
    <row r="140" spans="1:5" ht="16.5" thickBot="1">
      <c r="A140" s="213" t="s">
        <v>141</v>
      </c>
      <c r="B140" s="375" t="s">
        <v>342</v>
      </c>
      <c r="C140" s="429">
        <f>+E102</f>
        <v>0</v>
      </c>
      <c r="D140" s="428"/>
      <c r="E140" s="428"/>
    </row>
    <row r="141" spans="1:5" ht="18.75" thickBot="1">
      <c r="A141" s="214" t="s">
        <v>249</v>
      </c>
      <c r="B141" s="376" t="s">
        <v>343</v>
      </c>
      <c r="C141" s="430">
        <f>+'2.1.sz.mell  '!I27</f>
        <v>0</v>
      </c>
      <c r="D141" s="428"/>
      <c r="E141" s="428"/>
    </row>
    <row r="142" spans="1:5" ht="18.75" thickBot="1">
      <c r="A142" s="214" t="s">
        <v>250</v>
      </c>
      <c r="B142" s="376" t="s">
        <v>344</v>
      </c>
      <c r="C142" s="430">
        <f>+'2.2.sz.mell  '!I31</f>
        <v>0</v>
      </c>
      <c r="D142" s="428"/>
      <c r="E142" s="428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/>
  <pageMargins left="0.58" right="0.74" top="1.4566929133858268" bottom="0.8661417322834646" header="0.7874015748031497" footer="0.5905511811023623"/>
  <pageSetup fitToHeight="2" horizontalDpi="600" verticalDpi="600" orientation="portrait" paperSize="9" r:id="rId1"/>
  <headerFooter alignWithMargins="0">
    <oddHeader>&amp;C&amp;"Times New Roman CE,Félkövér"&amp;12
Berzence Nagyközségi Önkormányzat
2013. ÉVI KÖLTSÉGVETÉSÉNEK ÖSSZEVONT MÉRLEGE&amp;10
&amp;R&amp;"Times New Roman CE,Félkövér dőlt"&amp;11 1. melléklet a /2013.(VIII.27.) önkormányzati rendelet-tervezethez</oddHeader>
  </headerFooter>
  <rowBreaks count="2" manualBreakCount="2">
    <brk id="68" max="4" man="1"/>
    <brk id="13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SheetLayoutView="100" workbookViewId="0" topLeftCell="C1">
      <selection activeCell="E31" sqref="E31"/>
    </sheetView>
  </sheetViews>
  <sheetFormatPr defaultColWidth="9.00390625" defaultRowHeight="12.75"/>
  <cols>
    <col min="1" max="1" width="6.875" style="52" customWidth="1"/>
    <col min="2" max="2" width="43.00390625" style="128" customWidth="1"/>
    <col min="3" max="3" width="9.875" style="128" customWidth="1"/>
    <col min="4" max="4" width="9.00390625" style="128" customWidth="1"/>
    <col min="5" max="5" width="10.375" style="52" customWidth="1"/>
    <col min="6" max="6" width="39.00390625" style="52" customWidth="1"/>
    <col min="7" max="7" width="11.50390625" style="52" customWidth="1"/>
    <col min="8" max="8" width="8.875" style="52" customWidth="1"/>
    <col min="9" max="9" width="11.375" style="52" customWidth="1"/>
    <col min="10" max="10" width="4.875" style="52" customWidth="1"/>
    <col min="11" max="16384" width="9.375" style="52" customWidth="1"/>
  </cols>
  <sheetData>
    <row r="1" spans="2:10" ht="39.75" customHeight="1">
      <c r="B1" s="595" t="s">
        <v>479</v>
      </c>
      <c r="C1" s="596"/>
      <c r="D1" s="596"/>
      <c r="E1" s="596"/>
      <c r="F1" s="596"/>
      <c r="G1" s="596"/>
      <c r="H1" s="596"/>
      <c r="I1" s="596"/>
      <c r="J1" s="594"/>
    </row>
    <row r="2" spans="9:10" ht="14.25" thickBot="1">
      <c r="I2" s="250" t="s">
        <v>109</v>
      </c>
      <c r="J2" s="594"/>
    </row>
    <row r="3" spans="1:10" ht="18" customHeight="1" thickBot="1">
      <c r="A3" s="592" t="s">
        <v>117</v>
      </c>
      <c r="B3" s="251" t="s">
        <v>101</v>
      </c>
      <c r="C3" s="432"/>
      <c r="D3" s="432"/>
      <c r="E3" s="252"/>
      <c r="F3" s="251" t="s">
        <v>105</v>
      </c>
      <c r="G3" s="455"/>
      <c r="H3" s="446"/>
      <c r="I3" s="253"/>
      <c r="J3" s="594"/>
    </row>
    <row r="4" spans="1:10" s="254" customFormat="1" ht="35.25" customHeight="1" thickBot="1">
      <c r="A4" s="593"/>
      <c r="B4" s="129" t="s">
        <v>110</v>
      </c>
      <c r="C4" s="433" t="s">
        <v>463</v>
      </c>
      <c r="D4" s="433" t="s">
        <v>460</v>
      </c>
      <c r="E4" s="130" t="s">
        <v>314</v>
      </c>
      <c r="F4" s="129" t="s">
        <v>110</v>
      </c>
      <c r="G4" s="456" t="s">
        <v>463</v>
      </c>
      <c r="H4" s="447" t="s">
        <v>460</v>
      </c>
      <c r="I4" s="48" t="s">
        <v>314</v>
      </c>
      <c r="J4" s="594"/>
    </row>
    <row r="5" spans="1:10" s="259" customFormat="1" ht="12" customHeight="1" thickBot="1">
      <c r="A5" s="255">
        <v>1</v>
      </c>
      <c r="B5" s="256">
        <v>2</v>
      </c>
      <c r="C5" s="434"/>
      <c r="D5" s="434"/>
      <c r="E5" s="257" t="s">
        <v>63</v>
      </c>
      <c r="F5" s="256" t="s">
        <v>64</v>
      </c>
      <c r="G5" s="457"/>
      <c r="H5" s="448"/>
      <c r="I5" s="258" t="s">
        <v>65</v>
      </c>
      <c r="J5" s="594"/>
    </row>
    <row r="6" spans="1:10" ht="12.75" customHeight="1">
      <c r="A6" s="260" t="s">
        <v>61</v>
      </c>
      <c r="B6" s="261" t="s">
        <v>206</v>
      </c>
      <c r="C6" s="435">
        <v>30500</v>
      </c>
      <c r="D6" s="435"/>
      <c r="E6" s="237">
        <v>30500</v>
      </c>
      <c r="F6" s="261" t="s">
        <v>111</v>
      </c>
      <c r="G6" s="458">
        <v>103075</v>
      </c>
      <c r="H6" s="449">
        <v>24480</v>
      </c>
      <c r="I6" s="243">
        <v>127555</v>
      </c>
      <c r="J6" s="594"/>
    </row>
    <row r="7" spans="1:10" ht="12.75" customHeight="1">
      <c r="A7" s="262" t="s">
        <v>62</v>
      </c>
      <c r="B7" s="263" t="s">
        <v>102</v>
      </c>
      <c r="C7" s="436">
        <v>33349</v>
      </c>
      <c r="D7" s="436">
        <v>-66</v>
      </c>
      <c r="E7" s="238">
        <v>33283</v>
      </c>
      <c r="F7" s="263" t="s">
        <v>227</v>
      </c>
      <c r="G7" s="458">
        <v>22443</v>
      </c>
      <c r="H7" s="438">
        <v>3717</v>
      </c>
      <c r="I7" s="244">
        <v>26160</v>
      </c>
      <c r="J7" s="594"/>
    </row>
    <row r="8" spans="1:10" ht="12.75" customHeight="1">
      <c r="A8" s="262" t="s">
        <v>63</v>
      </c>
      <c r="B8" s="263" t="s">
        <v>104</v>
      </c>
      <c r="C8" s="436"/>
      <c r="D8" s="436"/>
      <c r="E8" s="238"/>
      <c r="F8" s="263" t="s">
        <v>365</v>
      </c>
      <c r="G8" s="458">
        <v>87521</v>
      </c>
      <c r="H8" s="438">
        <v>4648</v>
      </c>
      <c r="I8" s="244">
        <v>92169</v>
      </c>
      <c r="J8" s="594"/>
    </row>
    <row r="9" spans="1:10" ht="12.75" customHeight="1">
      <c r="A9" s="262" t="s">
        <v>64</v>
      </c>
      <c r="B9" s="264" t="s">
        <v>352</v>
      </c>
      <c r="C9" s="437">
        <v>169785</v>
      </c>
      <c r="D9" s="437">
        <v>36534</v>
      </c>
      <c r="E9" s="238">
        <v>206319</v>
      </c>
      <c r="F9" s="263" t="s">
        <v>228</v>
      </c>
      <c r="G9" s="458">
        <v>53450</v>
      </c>
      <c r="H9" s="438">
        <v>800</v>
      </c>
      <c r="I9" s="244">
        <v>54250</v>
      </c>
      <c r="J9" s="594"/>
    </row>
    <row r="10" spans="1:10" ht="12.75" customHeight="1">
      <c r="A10" s="262" t="s">
        <v>65</v>
      </c>
      <c r="B10" s="263" t="s">
        <v>353</v>
      </c>
      <c r="C10" s="436">
        <v>35881</v>
      </c>
      <c r="D10" s="436">
        <v>478</v>
      </c>
      <c r="E10" s="238">
        <v>36359</v>
      </c>
      <c r="F10" s="263" t="s">
        <v>229</v>
      </c>
      <c r="G10" s="458">
        <v>12776</v>
      </c>
      <c r="H10" s="438">
        <v>20</v>
      </c>
      <c r="I10" s="244">
        <v>12796</v>
      </c>
      <c r="J10" s="594"/>
    </row>
    <row r="11" spans="1:10" ht="12.75" customHeight="1">
      <c r="A11" s="262" t="s">
        <v>66</v>
      </c>
      <c r="B11" s="263" t="s">
        <v>386</v>
      </c>
      <c r="C11" s="438"/>
      <c r="D11" s="438"/>
      <c r="E11" s="239"/>
      <c r="F11" s="263" t="s">
        <v>93</v>
      </c>
      <c r="G11" s="458">
        <v>5000</v>
      </c>
      <c r="H11" s="438">
        <v>1103</v>
      </c>
      <c r="I11" s="244">
        <v>6103</v>
      </c>
      <c r="J11" s="594"/>
    </row>
    <row r="12" spans="1:10" ht="12.75" customHeight="1">
      <c r="A12" s="262" t="s">
        <v>67</v>
      </c>
      <c r="B12" s="263" t="s">
        <v>354</v>
      </c>
      <c r="C12" s="436"/>
      <c r="D12" s="436">
        <v>180</v>
      </c>
      <c r="E12" s="238">
        <v>180</v>
      </c>
      <c r="F12" s="263" t="s">
        <v>55</v>
      </c>
      <c r="G12" s="458"/>
      <c r="H12" s="438"/>
      <c r="I12" s="244"/>
      <c r="J12" s="594"/>
    </row>
    <row r="13" spans="1:10" ht="12.75" customHeight="1">
      <c r="A13" s="262" t="s">
        <v>68</v>
      </c>
      <c r="B13" s="263" t="s">
        <v>355</v>
      </c>
      <c r="C13" s="436"/>
      <c r="D13" s="436"/>
      <c r="E13" s="238"/>
      <c r="F13" s="46"/>
      <c r="G13" s="459"/>
      <c r="H13" s="450"/>
      <c r="I13" s="244"/>
      <c r="J13" s="594"/>
    </row>
    <row r="14" spans="1:10" ht="12.75" customHeight="1">
      <c r="A14" s="262" t="s">
        <v>69</v>
      </c>
      <c r="B14" s="265" t="s">
        <v>356</v>
      </c>
      <c r="C14" s="265"/>
      <c r="D14" s="265"/>
      <c r="E14" s="239"/>
      <c r="F14" s="46"/>
      <c r="G14" s="459"/>
      <c r="H14" s="450"/>
      <c r="I14" s="244"/>
      <c r="J14" s="594"/>
    </row>
    <row r="15" spans="1:10" ht="12.75" customHeight="1">
      <c r="A15" s="262" t="s">
        <v>70</v>
      </c>
      <c r="B15" s="46"/>
      <c r="C15" s="439"/>
      <c r="D15" s="439"/>
      <c r="E15" s="238"/>
      <c r="F15" s="46"/>
      <c r="G15" s="459"/>
      <c r="H15" s="450"/>
      <c r="I15" s="244"/>
      <c r="J15" s="594"/>
    </row>
    <row r="16" spans="1:10" ht="12.75" customHeight="1">
      <c r="A16" s="262" t="s">
        <v>71</v>
      </c>
      <c r="B16" s="46"/>
      <c r="C16" s="439"/>
      <c r="D16" s="439"/>
      <c r="E16" s="238"/>
      <c r="F16" s="46"/>
      <c r="G16" s="459"/>
      <c r="H16" s="450"/>
      <c r="I16" s="244"/>
      <c r="J16" s="594"/>
    </row>
    <row r="17" spans="1:10" ht="12.75" customHeight="1" thickBot="1">
      <c r="A17" s="262" t="s">
        <v>72</v>
      </c>
      <c r="B17" s="56"/>
      <c r="C17" s="440"/>
      <c r="D17" s="440"/>
      <c r="E17" s="240"/>
      <c r="F17" s="46"/>
      <c r="G17" s="459"/>
      <c r="H17" s="451"/>
      <c r="I17" s="245"/>
      <c r="J17" s="594"/>
    </row>
    <row r="18" spans="1:10" ht="15.75" customHeight="1" thickBot="1">
      <c r="A18" s="266" t="s">
        <v>73</v>
      </c>
      <c r="B18" s="89" t="s">
        <v>379</v>
      </c>
      <c r="C18" s="441">
        <v>269515</v>
      </c>
      <c r="D18" s="441">
        <v>37126</v>
      </c>
      <c r="E18" s="241">
        <f>+E6+E7+E8+E9+E10+E12+E13+E14+E15+E16+E17</f>
        <v>306641</v>
      </c>
      <c r="F18" s="89" t="s">
        <v>378</v>
      </c>
      <c r="G18" s="460">
        <v>284265</v>
      </c>
      <c r="H18" s="452">
        <v>34768</v>
      </c>
      <c r="I18" s="246">
        <v>319033</v>
      </c>
      <c r="J18" s="594"/>
    </row>
    <row r="19" spans="1:10" ht="12.75" customHeight="1">
      <c r="A19" s="267" t="s">
        <v>74</v>
      </c>
      <c r="B19" s="268" t="s">
        <v>357</v>
      </c>
      <c r="C19" s="442">
        <v>12500</v>
      </c>
      <c r="D19" s="442">
        <v>-1926</v>
      </c>
      <c r="E19" s="269">
        <f>+E20+E21+E22+E23</f>
        <v>10574</v>
      </c>
      <c r="F19" s="270" t="s">
        <v>240</v>
      </c>
      <c r="G19" s="461"/>
      <c r="H19" s="265"/>
      <c r="I19" s="247"/>
      <c r="J19" s="594"/>
    </row>
    <row r="20" spans="1:10" ht="12.75" customHeight="1">
      <c r="A20" s="271" t="s">
        <v>75</v>
      </c>
      <c r="B20" s="270" t="s">
        <v>293</v>
      </c>
      <c r="C20" s="443">
        <v>12500</v>
      </c>
      <c r="D20" s="443">
        <v>-1926</v>
      </c>
      <c r="E20" s="72">
        <v>10574</v>
      </c>
      <c r="F20" s="270" t="s">
        <v>241</v>
      </c>
      <c r="G20" s="461"/>
      <c r="H20" s="453"/>
      <c r="I20" s="73"/>
      <c r="J20" s="594"/>
    </row>
    <row r="21" spans="1:10" ht="12.75" customHeight="1">
      <c r="A21" s="271" t="s">
        <v>76</v>
      </c>
      <c r="B21" s="270" t="s">
        <v>294</v>
      </c>
      <c r="C21" s="443"/>
      <c r="D21" s="443"/>
      <c r="E21" s="72"/>
      <c r="F21" s="270" t="s">
        <v>182</v>
      </c>
      <c r="G21" s="461"/>
      <c r="H21" s="453"/>
      <c r="I21" s="73"/>
      <c r="J21" s="594"/>
    </row>
    <row r="22" spans="1:10" ht="12.75" customHeight="1">
      <c r="A22" s="271" t="s">
        <v>77</v>
      </c>
      <c r="B22" s="270" t="s">
        <v>358</v>
      </c>
      <c r="C22" s="443"/>
      <c r="D22" s="443"/>
      <c r="E22" s="72"/>
      <c r="F22" s="270" t="s">
        <v>183</v>
      </c>
      <c r="G22" s="461"/>
      <c r="H22" s="453"/>
      <c r="I22" s="73"/>
      <c r="J22" s="594"/>
    </row>
    <row r="23" spans="1:10" ht="12.75" customHeight="1">
      <c r="A23" s="271" t="s">
        <v>78</v>
      </c>
      <c r="B23" s="270" t="s">
        <v>359</v>
      </c>
      <c r="C23" s="443"/>
      <c r="D23" s="443"/>
      <c r="E23" s="72"/>
      <c r="F23" s="268" t="s">
        <v>366</v>
      </c>
      <c r="G23" s="461"/>
      <c r="H23" s="265"/>
      <c r="I23" s="73"/>
      <c r="J23" s="594"/>
    </row>
    <row r="24" spans="1:10" ht="12.75" customHeight="1">
      <c r="A24" s="271" t="s">
        <v>79</v>
      </c>
      <c r="B24" s="270" t="s">
        <v>360</v>
      </c>
      <c r="C24" s="443"/>
      <c r="D24" s="443"/>
      <c r="E24" s="272">
        <f>+E25+E26</f>
        <v>0</v>
      </c>
      <c r="F24" s="270" t="s">
        <v>242</v>
      </c>
      <c r="G24" s="461"/>
      <c r="H24" s="453"/>
      <c r="I24" s="73"/>
      <c r="J24" s="594"/>
    </row>
    <row r="25" spans="1:10" ht="12.75" customHeight="1">
      <c r="A25" s="267" t="s">
        <v>80</v>
      </c>
      <c r="B25" s="268" t="s">
        <v>361</v>
      </c>
      <c r="C25" s="442"/>
      <c r="D25" s="442"/>
      <c r="E25" s="242"/>
      <c r="F25" s="261" t="s">
        <v>243</v>
      </c>
      <c r="G25" s="458"/>
      <c r="H25" s="437"/>
      <c r="I25" s="247"/>
      <c r="J25" s="594"/>
    </row>
    <row r="26" spans="1:10" ht="12.75" customHeight="1" thickBot="1">
      <c r="A26" s="271" t="s">
        <v>81</v>
      </c>
      <c r="B26" s="270" t="s">
        <v>302</v>
      </c>
      <c r="C26" s="443"/>
      <c r="D26" s="443"/>
      <c r="E26" s="72"/>
      <c r="F26" s="46"/>
      <c r="G26" s="459"/>
      <c r="H26" s="450"/>
      <c r="I26" s="73"/>
      <c r="J26" s="594"/>
    </row>
    <row r="27" spans="1:10" ht="15.75" customHeight="1" thickBot="1">
      <c r="A27" s="266" t="s">
        <v>82</v>
      </c>
      <c r="B27" s="89" t="s">
        <v>376</v>
      </c>
      <c r="C27" s="441">
        <v>12500</v>
      </c>
      <c r="D27" s="441">
        <v>-1926</v>
      </c>
      <c r="E27" s="241">
        <f>+E19+E24</f>
        <v>10574</v>
      </c>
      <c r="F27" s="89" t="s">
        <v>377</v>
      </c>
      <c r="G27" s="460"/>
      <c r="H27" s="452"/>
      <c r="I27" s="246">
        <f>SUM(I19:I26)</f>
        <v>0</v>
      </c>
      <c r="J27" s="594"/>
    </row>
    <row r="28" spans="1:10" ht="18" customHeight="1" thickBot="1">
      <c r="A28" s="266" t="s">
        <v>83</v>
      </c>
      <c r="B28" s="273" t="s">
        <v>364</v>
      </c>
      <c r="C28" s="444">
        <v>282015</v>
      </c>
      <c r="D28" s="444">
        <v>35200</v>
      </c>
      <c r="E28" s="241">
        <v>317215</v>
      </c>
      <c r="F28" s="273" t="s">
        <v>367</v>
      </c>
      <c r="G28" s="462">
        <v>284265</v>
      </c>
      <c r="H28" s="454">
        <v>34768</v>
      </c>
      <c r="I28" s="246">
        <v>319033</v>
      </c>
      <c r="J28" s="594"/>
    </row>
    <row r="29" spans="1:10" ht="18" customHeight="1" thickBot="1">
      <c r="A29" s="266" t="s">
        <v>84</v>
      </c>
      <c r="B29" s="89" t="s">
        <v>362</v>
      </c>
      <c r="C29" s="441"/>
      <c r="D29" s="441"/>
      <c r="E29" s="277"/>
      <c r="F29" s="89" t="s">
        <v>368</v>
      </c>
      <c r="G29" s="460"/>
      <c r="H29" s="452"/>
      <c r="I29" s="276"/>
      <c r="J29" s="594"/>
    </row>
    <row r="30" spans="1:10" ht="13.5" thickBot="1">
      <c r="A30" s="266" t="s">
        <v>85</v>
      </c>
      <c r="B30" s="274" t="s">
        <v>363</v>
      </c>
      <c r="C30" s="445">
        <v>282015</v>
      </c>
      <c r="D30" s="445">
        <v>35200</v>
      </c>
      <c r="E30" s="275">
        <v>317215</v>
      </c>
      <c r="F30" s="274" t="s">
        <v>369</v>
      </c>
      <c r="G30" s="463">
        <v>284265</v>
      </c>
      <c r="H30" s="445">
        <v>34768</v>
      </c>
      <c r="I30" s="275">
        <v>319033</v>
      </c>
      <c r="J30" s="594"/>
    </row>
    <row r="31" spans="1:10" ht="13.5" thickBot="1">
      <c r="A31" s="266" t="s">
        <v>86</v>
      </c>
      <c r="B31" s="274" t="s">
        <v>187</v>
      </c>
      <c r="C31" s="445"/>
      <c r="D31" s="445"/>
      <c r="E31" s="275"/>
      <c r="F31" s="274" t="s">
        <v>188</v>
      </c>
      <c r="G31" s="463"/>
      <c r="H31" s="445"/>
      <c r="I31" s="275" t="str">
        <f>IF(E18-I18&gt;0,E18-I18,"-")</f>
        <v>-</v>
      </c>
      <c r="J31" s="594"/>
    </row>
    <row r="32" spans="1:10" ht="13.5" thickBot="1">
      <c r="A32" s="266" t="s">
        <v>87</v>
      </c>
      <c r="B32" s="274" t="s">
        <v>370</v>
      </c>
      <c r="C32" s="445"/>
      <c r="D32" s="445"/>
      <c r="E32" s="275">
        <f>IF(E18+E19-I28&lt;0,I28-(E18+E19),"-")</f>
        <v>1818</v>
      </c>
      <c r="F32" s="274" t="s">
        <v>371</v>
      </c>
      <c r="G32" s="463"/>
      <c r="H32" s="445"/>
      <c r="I32" s="275" t="str">
        <f>IF(E18+E19-I28&gt;0,E18+E19-I28,"-")</f>
        <v>-</v>
      </c>
      <c r="J32" s="594"/>
    </row>
  </sheetData>
  <sheetProtection/>
  <mergeCells count="3">
    <mergeCell ref="A3:A4"/>
    <mergeCell ref="J1:J32"/>
    <mergeCell ref="B1:I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 melléklet a /2013.(VIII.27.) önkormányzati rendelet-tervezethez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15" workbookViewId="0" topLeftCell="A1">
      <selection activeCell="M25" sqref="M25"/>
    </sheetView>
  </sheetViews>
  <sheetFormatPr defaultColWidth="9.00390625" defaultRowHeight="12.75"/>
  <cols>
    <col min="1" max="1" width="5.625" style="52" customWidth="1"/>
    <col min="2" max="2" width="43.00390625" style="128" customWidth="1"/>
    <col min="3" max="3" width="11.375" style="128" customWidth="1"/>
    <col min="4" max="4" width="8.625" style="128" customWidth="1"/>
    <col min="5" max="5" width="9.00390625" style="52" customWidth="1"/>
    <col min="6" max="6" width="45.875" style="52" customWidth="1"/>
    <col min="7" max="7" width="10.875" style="52" customWidth="1"/>
    <col min="8" max="8" width="8.625" style="52" customWidth="1"/>
    <col min="9" max="9" width="9.125" style="52" customWidth="1"/>
    <col min="10" max="10" width="4.875" style="52" customWidth="1"/>
    <col min="11" max="16384" width="9.375" style="52" customWidth="1"/>
  </cols>
  <sheetData>
    <row r="1" spans="2:10" ht="31.5">
      <c r="B1" s="248" t="s">
        <v>185</v>
      </c>
      <c r="C1" s="248"/>
      <c r="D1" s="248"/>
      <c r="E1" s="249"/>
      <c r="F1" s="249"/>
      <c r="G1" s="249"/>
      <c r="H1" s="249"/>
      <c r="I1" s="249"/>
      <c r="J1" s="594"/>
    </row>
    <row r="2" spans="9:10" ht="14.25" thickBot="1">
      <c r="I2" s="250" t="s">
        <v>109</v>
      </c>
      <c r="J2" s="594"/>
    </row>
    <row r="3" spans="1:10" ht="13.5" thickBot="1">
      <c r="A3" s="597" t="s">
        <v>117</v>
      </c>
      <c r="B3" s="251" t="s">
        <v>101</v>
      </c>
      <c r="C3" s="432"/>
      <c r="D3" s="432"/>
      <c r="E3" s="252"/>
      <c r="F3" s="251" t="s">
        <v>105</v>
      </c>
      <c r="G3" s="455"/>
      <c r="H3" s="446"/>
      <c r="I3" s="253"/>
      <c r="J3" s="594"/>
    </row>
    <row r="4" spans="1:10" s="254" customFormat="1" ht="36.75" thickBot="1">
      <c r="A4" s="598"/>
      <c r="B4" s="129" t="s">
        <v>110</v>
      </c>
      <c r="C4" s="433" t="s">
        <v>463</v>
      </c>
      <c r="D4" s="433" t="s">
        <v>460</v>
      </c>
      <c r="E4" s="130" t="s">
        <v>465</v>
      </c>
      <c r="F4" s="129" t="s">
        <v>110</v>
      </c>
      <c r="G4" s="456" t="s">
        <v>463</v>
      </c>
      <c r="H4" s="447" t="s">
        <v>460</v>
      </c>
      <c r="I4" s="48" t="s">
        <v>464</v>
      </c>
      <c r="J4" s="594"/>
    </row>
    <row r="5" spans="1:10" s="254" customFormat="1" ht="13.5" thickBot="1">
      <c r="A5" s="255">
        <v>1</v>
      </c>
      <c r="B5" s="256">
        <v>2</v>
      </c>
      <c r="C5" s="434"/>
      <c r="D5" s="434"/>
      <c r="E5" s="257">
        <v>3</v>
      </c>
      <c r="F5" s="256">
        <v>4</v>
      </c>
      <c r="G5" s="457"/>
      <c r="H5" s="448"/>
      <c r="I5" s="258">
        <v>5</v>
      </c>
      <c r="J5" s="594"/>
    </row>
    <row r="6" spans="1:10" ht="12.75" customHeight="1">
      <c r="A6" s="260" t="s">
        <v>61</v>
      </c>
      <c r="B6" s="261" t="s">
        <v>406</v>
      </c>
      <c r="C6" s="435"/>
      <c r="D6" s="435"/>
      <c r="E6" s="237"/>
      <c r="F6" s="261" t="s">
        <v>316</v>
      </c>
      <c r="G6" s="458">
        <v>500</v>
      </c>
      <c r="H6" s="449">
        <v>332</v>
      </c>
      <c r="I6" s="243">
        <v>832</v>
      </c>
      <c r="J6" s="594"/>
    </row>
    <row r="7" spans="1:10" ht="22.5" customHeight="1">
      <c r="A7" s="262" t="s">
        <v>62</v>
      </c>
      <c r="B7" s="263" t="s">
        <v>380</v>
      </c>
      <c r="C7" s="436">
        <v>6500</v>
      </c>
      <c r="D7" s="436"/>
      <c r="E7" s="238">
        <v>6500</v>
      </c>
      <c r="F7" s="263" t="s">
        <v>231</v>
      </c>
      <c r="G7" s="458">
        <v>3800</v>
      </c>
      <c r="H7" s="438"/>
      <c r="I7" s="244">
        <v>3800</v>
      </c>
      <c r="J7" s="594"/>
    </row>
    <row r="8" spans="1:10" ht="12.75" customHeight="1">
      <c r="A8" s="262" t="s">
        <v>63</v>
      </c>
      <c r="B8" s="263" t="s">
        <v>180</v>
      </c>
      <c r="C8" s="436">
        <v>50</v>
      </c>
      <c r="D8" s="436"/>
      <c r="E8" s="238">
        <v>50</v>
      </c>
      <c r="F8" s="263" t="s">
        <v>347</v>
      </c>
      <c r="G8" s="575"/>
      <c r="H8" s="458">
        <v>100</v>
      </c>
      <c r="I8" s="238">
        <v>100</v>
      </c>
      <c r="J8" s="594"/>
    </row>
    <row r="9" spans="1:10" ht="12.75" customHeight="1">
      <c r="A9" s="262" t="s">
        <v>64</v>
      </c>
      <c r="B9" s="263" t="s">
        <v>216</v>
      </c>
      <c r="C9" s="436"/>
      <c r="D9" s="436"/>
      <c r="E9" s="238"/>
      <c r="F9" s="263" t="s">
        <v>387</v>
      </c>
      <c r="G9" s="458"/>
      <c r="H9" s="458"/>
      <c r="I9" s="238"/>
      <c r="J9" s="594"/>
    </row>
    <row r="10" spans="1:10" ht="12.75" customHeight="1" thickBot="1">
      <c r="A10" s="262" t="s">
        <v>65</v>
      </c>
      <c r="B10" s="263" t="s">
        <v>281</v>
      </c>
      <c r="C10" s="436"/>
      <c r="D10" s="436"/>
      <c r="E10" s="238"/>
      <c r="F10" s="263" t="s">
        <v>388</v>
      </c>
      <c r="G10" s="458"/>
      <c r="H10" s="458">
        <v>100</v>
      </c>
      <c r="I10" s="238"/>
      <c r="J10" s="594"/>
    </row>
    <row r="11" spans="1:11" ht="12.75" customHeight="1" thickBot="1">
      <c r="A11" s="262" t="s">
        <v>66</v>
      </c>
      <c r="B11" s="263" t="s">
        <v>381</v>
      </c>
      <c r="C11" s="438"/>
      <c r="D11" s="438"/>
      <c r="E11" s="239"/>
      <c r="F11" s="279" t="s">
        <v>389</v>
      </c>
      <c r="G11" s="472"/>
      <c r="H11" s="550"/>
      <c r="I11" s="238">
        <v>100</v>
      </c>
      <c r="J11" s="594"/>
      <c r="K11" s="573"/>
    </row>
    <row r="12" spans="1:10" ht="12.75" customHeight="1">
      <c r="A12" s="262" t="s">
        <v>67</v>
      </c>
      <c r="B12" s="263" t="s">
        <v>382</v>
      </c>
      <c r="C12" s="436"/>
      <c r="D12" s="436"/>
      <c r="E12" s="238"/>
      <c r="F12" s="279" t="s">
        <v>320</v>
      </c>
      <c r="G12" s="472"/>
      <c r="H12" s="472"/>
      <c r="I12" s="238"/>
      <c r="J12" s="594"/>
    </row>
    <row r="13" spans="1:10" ht="12.75" customHeight="1">
      <c r="A13" s="262" t="s">
        <v>68</v>
      </c>
      <c r="B13" s="263" t="s">
        <v>385</v>
      </c>
      <c r="C13" s="436"/>
      <c r="D13" s="436"/>
      <c r="E13" s="238"/>
      <c r="F13" s="280" t="s">
        <v>321</v>
      </c>
      <c r="G13" s="473"/>
      <c r="H13" s="473"/>
      <c r="I13" s="238"/>
      <c r="J13" s="594"/>
    </row>
    <row r="14" spans="1:10" ht="12.75" customHeight="1">
      <c r="A14" s="262" t="s">
        <v>69</v>
      </c>
      <c r="B14" s="281" t="s">
        <v>404</v>
      </c>
      <c r="C14" s="464"/>
      <c r="D14" s="464"/>
      <c r="E14" s="239"/>
      <c r="F14" s="279" t="s">
        <v>390</v>
      </c>
      <c r="G14" s="472"/>
      <c r="H14" s="472"/>
      <c r="I14" s="238"/>
      <c r="J14" s="594"/>
    </row>
    <row r="15" spans="1:10" ht="22.5" customHeight="1">
      <c r="A15" s="262" t="s">
        <v>70</v>
      </c>
      <c r="B15" s="263" t="s">
        <v>383</v>
      </c>
      <c r="C15" s="438"/>
      <c r="D15" s="438"/>
      <c r="E15" s="239"/>
      <c r="F15" s="279" t="s">
        <v>391</v>
      </c>
      <c r="G15" s="576"/>
      <c r="H15" s="574"/>
      <c r="I15" s="243"/>
      <c r="J15" s="594"/>
    </row>
    <row r="16" spans="1:10" ht="12.75" customHeight="1">
      <c r="A16" s="262" t="s">
        <v>71</v>
      </c>
      <c r="B16" s="263" t="s">
        <v>384</v>
      </c>
      <c r="C16" s="438"/>
      <c r="D16" s="438"/>
      <c r="E16" s="244"/>
      <c r="F16" s="263" t="s">
        <v>93</v>
      </c>
      <c r="G16" s="458"/>
      <c r="H16" s="438"/>
      <c r="I16" s="244"/>
      <c r="J16" s="594"/>
    </row>
    <row r="17" spans="1:10" ht="12.75" customHeight="1" thickBot="1">
      <c r="A17" s="398" t="s">
        <v>72</v>
      </c>
      <c r="B17" s="399"/>
      <c r="C17" s="437"/>
      <c r="D17" s="437"/>
      <c r="E17" s="400"/>
      <c r="F17" s="399" t="s">
        <v>55</v>
      </c>
      <c r="G17" s="458"/>
      <c r="H17" s="437"/>
      <c r="I17" s="324"/>
      <c r="J17" s="594"/>
    </row>
    <row r="18" spans="1:10" ht="15.75" customHeight="1" thickBot="1">
      <c r="A18" s="266" t="s">
        <v>73</v>
      </c>
      <c r="B18" s="89" t="s">
        <v>170</v>
      </c>
      <c r="C18" s="441">
        <v>6550</v>
      </c>
      <c r="D18" s="441"/>
      <c r="E18" s="241">
        <f>+E6+E7+E8+E9+E10+E11+E12+E13+E15+E16+E17</f>
        <v>6550</v>
      </c>
      <c r="F18" s="89" t="s">
        <v>171</v>
      </c>
      <c r="G18" s="460">
        <v>4300</v>
      </c>
      <c r="H18" s="452">
        <v>432</v>
      </c>
      <c r="I18" s="246">
        <f>+I6+I7+I8+I16+I17</f>
        <v>4732</v>
      </c>
      <c r="J18" s="594"/>
    </row>
    <row r="19" spans="1:11" ht="12.75" customHeight="1">
      <c r="A19" s="282" t="s">
        <v>74</v>
      </c>
      <c r="B19" s="283" t="s">
        <v>403</v>
      </c>
      <c r="C19" s="465"/>
      <c r="D19" s="465"/>
      <c r="E19" s="290">
        <f>+E20+E21+E22+E23+E24</f>
        <v>0</v>
      </c>
      <c r="F19" s="270" t="s">
        <v>240</v>
      </c>
      <c r="G19" s="461"/>
      <c r="H19" s="469"/>
      <c r="I19" s="71"/>
      <c r="J19" s="594"/>
      <c r="K19" s="580"/>
    </row>
    <row r="20" spans="1:10" ht="12.75" customHeight="1">
      <c r="A20" s="262" t="s">
        <v>75</v>
      </c>
      <c r="B20" s="284" t="s">
        <v>392</v>
      </c>
      <c r="C20" s="466"/>
      <c r="D20" s="466"/>
      <c r="E20" s="72"/>
      <c r="F20" s="270" t="s">
        <v>244</v>
      </c>
      <c r="G20" s="461"/>
      <c r="H20" s="453"/>
      <c r="I20" s="73"/>
      <c r="J20" s="594"/>
    </row>
    <row r="21" spans="1:10" ht="12.75" customHeight="1">
      <c r="A21" s="282" t="s">
        <v>76</v>
      </c>
      <c r="B21" s="284" t="s">
        <v>393</v>
      </c>
      <c r="C21" s="466"/>
      <c r="D21" s="466"/>
      <c r="E21" s="72"/>
      <c r="F21" s="270" t="s">
        <v>182</v>
      </c>
      <c r="G21" s="461"/>
      <c r="H21" s="453"/>
      <c r="I21" s="73"/>
      <c r="J21" s="594"/>
    </row>
    <row r="22" spans="1:10" ht="12.75" customHeight="1">
      <c r="A22" s="262" t="s">
        <v>77</v>
      </c>
      <c r="B22" s="284" t="s">
        <v>394</v>
      </c>
      <c r="C22" s="466"/>
      <c r="D22" s="466"/>
      <c r="E22" s="72"/>
      <c r="F22" s="270" t="s">
        <v>183</v>
      </c>
      <c r="G22" s="461"/>
      <c r="H22" s="453"/>
      <c r="I22" s="73"/>
      <c r="J22" s="594"/>
    </row>
    <row r="23" spans="1:10" ht="12.75" customHeight="1">
      <c r="A23" s="282" t="s">
        <v>78</v>
      </c>
      <c r="B23" s="284" t="s">
        <v>395</v>
      </c>
      <c r="C23" s="466"/>
      <c r="D23" s="466"/>
      <c r="E23" s="72"/>
      <c r="F23" s="268" t="s">
        <v>366</v>
      </c>
      <c r="G23" s="461"/>
      <c r="H23" s="265"/>
      <c r="I23" s="73"/>
      <c r="J23" s="594"/>
    </row>
    <row r="24" spans="1:10" ht="12.75" customHeight="1">
      <c r="A24" s="262" t="s">
        <v>79</v>
      </c>
      <c r="B24" s="285" t="s">
        <v>396</v>
      </c>
      <c r="C24" s="285"/>
      <c r="D24" s="285"/>
      <c r="E24" s="72"/>
      <c r="F24" s="270" t="s">
        <v>245</v>
      </c>
      <c r="G24" s="461"/>
      <c r="H24" s="453"/>
      <c r="I24" s="73"/>
      <c r="J24" s="594"/>
    </row>
    <row r="25" spans="1:10" ht="12.75" customHeight="1">
      <c r="A25" s="282" t="s">
        <v>80</v>
      </c>
      <c r="B25" s="286" t="s">
        <v>397</v>
      </c>
      <c r="C25" s="286"/>
      <c r="D25" s="286"/>
      <c r="E25" s="272">
        <f>+E26+E27+E28+E29+E30</f>
        <v>0</v>
      </c>
      <c r="F25" s="287" t="s">
        <v>243</v>
      </c>
      <c r="G25" s="461"/>
      <c r="H25" s="469"/>
      <c r="I25" s="73"/>
      <c r="J25" s="594"/>
    </row>
    <row r="26" spans="1:10" ht="12.75" customHeight="1">
      <c r="A26" s="262" t="s">
        <v>81</v>
      </c>
      <c r="B26" s="285" t="s">
        <v>398</v>
      </c>
      <c r="C26" s="285"/>
      <c r="D26" s="285"/>
      <c r="E26" s="72"/>
      <c r="F26" s="287" t="s">
        <v>405</v>
      </c>
      <c r="G26" s="461"/>
      <c r="H26" s="469"/>
      <c r="I26" s="73"/>
      <c r="J26" s="594"/>
    </row>
    <row r="27" spans="1:10" ht="12.75" customHeight="1">
      <c r="A27" s="282" t="s">
        <v>82</v>
      </c>
      <c r="B27" s="285" t="s">
        <v>399</v>
      </c>
      <c r="C27" s="285"/>
      <c r="D27" s="285"/>
      <c r="E27" s="72"/>
      <c r="F27" s="278"/>
      <c r="G27" s="474"/>
      <c r="H27" s="470"/>
      <c r="I27" s="73"/>
      <c r="J27" s="594"/>
    </row>
    <row r="28" spans="1:10" ht="12.75" customHeight="1">
      <c r="A28" s="262" t="s">
        <v>83</v>
      </c>
      <c r="B28" s="284" t="s">
        <v>400</v>
      </c>
      <c r="C28" s="466"/>
      <c r="D28" s="466"/>
      <c r="E28" s="72"/>
      <c r="F28" s="86"/>
      <c r="G28" s="459"/>
      <c r="H28" s="471"/>
      <c r="I28" s="73"/>
      <c r="J28" s="594"/>
    </row>
    <row r="29" spans="1:10" ht="12.75" customHeight="1">
      <c r="A29" s="282" t="s">
        <v>84</v>
      </c>
      <c r="B29" s="288" t="s">
        <v>401</v>
      </c>
      <c r="C29" s="467"/>
      <c r="D29" s="467"/>
      <c r="E29" s="72"/>
      <c r="F29" s="46"/>
      <c r="G29" s="459"/>
      <c r="H29" s="450"/>
      <c r="I29" s="73"/>
      <c r="J29" s="594"/>
    </row>
    <row r="30" spans="1:10" ht="12.75" customHeight="1" thickBot="1">
      <c r="A30" s="262" t="s">
        <v>85</v>
      </c>
      <c r="B30" s="289" t="s">
        <v>402</v>
      </c>
      <c r="C30" s="468"/>
      <c r="D30" s="468"/>
      <c r="E30" s="72"/>
      <c r="F30" s="86"/>
      <c r="G30" s="459"/>
      <c r="H30" s="471"/>
      <c r="I30" s="73"/>
      <c r="J30" s="594"/>
    </row>
    <row r="31" spans="1:10" ht="21.75" customHeight="1" thickBot="1">
      <c r="A31" s="266" t="s">
        <v>86</v>
      </c>
      <c r="B31" s="89" t="s">
        <v>440</v>
      </c>
      <c r="C31" s="441"/>
      <c r="D31" s="441"/>
      <c r="E31" s="241">
        <f>+E19+E25</f>
        <v>0</v>
      </c>
      <c r="F31" s="89" t="s">
        <v>441</v>
      </c>
      <c r="G31" s="460"/>
      <c r="H31" s="452"/>
      <c r="I31" s="246">
        <f>SUM(I19:I30)</f>
        <v>0</v>
      </c>
      <c r="J31" s="594"/>
    </row>
    <row r="32" spans="1:10" ht="18" customHeight="1" thickBot="1">
      <c r="A32" s="266" t="s">
        <v>87</v>
      </c>
      <c r="B32" s="273" t="s">
        <v>438</v>
      </c>
      <c r="C32" s="444">
        <v>6500</v>
      </c>
      <c r="D32" s="444"/>
      <c r="E32" s="241">
        <f>+E18+E31</f>
        <v>6550</v>
      </c>
      <c r="F32" s="273" t="s">
        <v>442</v>
      </c>
      <c r="G32" s="462">
        <v>4300</v>
      </c>
      <c r="H32" s="454">
        <v>432</v>
      </c>
      <c r="I32" s="246">
        <f>+I18+I31</f>
        <v>4732</v>
      </c>
      <c r="J32" s="594"/>
    </row>
    <row r="33" spans="1:10" ht="18" customHeight="1" thickBot="1">
      <c r="A33" s="266" t="s">
        <v>88</v>
      </c>
      <c r="B33" s="89" t="s">
        <v>362</v>
      </c>
      <c r="C33" s="441"/>
      <c r="D33" s="441"/>
      <c r="E33" s="277"/>
      <c r="F33" s="89" t="s">
        <v>368</v>
      </c>
      <c r="G33" s="460"/>
      <c r="H33" s="452"/>
      <c r="I33" s="276"/>
      <c r="J33" s="594"/>
    </row>
    <row r="34" spans="1:10" ht="13.5" thickBot="1">
      <c r="A34" s="266" t="s">
        <v>89</v>
      </c>
      <c r="B34" s="274" t="s">
        <v>439</v>
      </c>
      <c r="C34" s="445">
        <v>6550</v>
      </c>
      <c r="D34" s="445"/>
      <c r="E34" s="275">
        <f>+E32+E33</f>
        <v>6550</v>
      </c>
      <c r="F34" s="274" t="s">
        <v>443</v>
      </c>
      <c r="G34" s="463">
        <v>4300</v>
      </c>
      <c r="H34" s="445">
        <v>432</v>
      </c>
      <c r="I34" s="275">
        <f>+I32+I33</f>
        <v>4732</v>
      </c>
      <c r="J34" s="594"/>
    </row>
    <row r="35" spans="1:10" ht="13.5" thickBot="1">
      <c r="A35" s="266" t="s">
        <v>161</v>
      </c>
      <c r="B35" s="274" t="s">
        <v>187</v>
      </c>
      <c r="C35" s="445"/>
      <c r="D35" s="445"/>
      <c r="E35" s="275" t="str">
        <f>IF(E18-I18&lt;0,I18-E18,"-")</f>
        <v>-</v>
      </c>
      <c r="F35" s="274" t="s">
        <v>188</v>
      </c>
      <c r="G35" s="463">
        <v>2250</v>
      </c>
      <c r="H35" s="445">
        <v>432</v>
      </c>
      <c r="I35" s="275">
        <f>IF(E18-I18&gt;0,E18-I18,"-")</f>
        <v>1818</v>
      </c>
      <c r="J35" s="594"/>
    </row>
    <row r="36" spans="1:10" ht="13.5" thickBot="1">
      <c r="A36" s="266" t="s">
        <v>162</v>
      </c>
      <c r="B36" s="274" t="s">
        <v>370</v>
      </c>
      <c r="C36" s="445"/>
      <c r="D36" s="445"/>
      <c r="E36" s="275" t="str">
        <f>IF(E18+E19-I32&lt;0,I32-(E18+E19),"-")</f>
        <v>-</v>
      </c>
      <c r="F36" s="274" t="s">
        <v>371</v>
      </c>
      <c r="G36" s="463">
        <v>2250</v>
      </c>
      <c r="H36" s="445">
        <v>432</v>
      </c>
      <c r="I36" s="275">
        <f>IF(E18+E19-I32&gt;0,E18+E19-I32,"-")</f>
        <v>1818</v>
      </c>
      <c r="J36" s="594"/>
    </row>
  </sheetData>
  <sheetProtection/>
  <mergeCells count="2">
    <mergeCell ref="A3:A4"/>
    <mergeCell ref="J1:J36"/>
  </mergeCells>
  <printOptions horizontalCentered="1"/>
  <pageMargins left="0.7874015748031497" right="0.7874015748031497" top="0.4724409448818898" bottom="0.3937007874015748" header="0.4724409448818898" footer="0.7874015748031497"/>
  <pageSetup horizontalDpi="600" verticalDpi="600" orientation="landscape" paperSize="9" scale="93" r:id="rId1"/>
  <headerFooter alignWithMargins="0">
    <oddHeader>&amp;R2.2. melléklet a  /2013.(VIII.27.) önkormányzati rendelet-tervezethez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90" t="s">
        <v>172</v>
      </c>
      <c r="E1" s="93" t="s">
        <v>179</v>
      </c>
    </row>
    <row r="3" spans="1:5" ht="12.75">
      <c r="A3" s="94"/>
      <c r="B3" s="95"/>
      <c r="C3" s="94"/>
      <c r="D3" s="97"/>
      <c r="E3" s="95"/>
    </row>
    <row r="4" spans="1:5" ht="15.75">
      <c r="A4" s="77" t="s">
        <v>430</v>
      </c>
      <c r="B4" s="96"/>
      <c r="C4" s="105"/>
      <c r="D4" s="97"/>
      <c r="E4" s="95"/>
    </row>
    <row r="5" spans="1:5" ht="12.75">
      <c r="A5" s="94"/>
      <c r="B5" s="95"/>
      <c r="C5" s="94"/>
      <c r="D5" s="97"/>
      <c r="E5" s="95"/>
    </row>
    <row r="6" spans="1:5" ht="12.75">
      <c r="A6" s="94" t="s">
        <v>256</v>
      </c>
      <c r="B6" s="95">
        <f>+'1.1.sz.mell.'!E51</f>
        <v>313191</v>
      </c>
      <c r="C6" s="94" t="s">
        <v>432</v>
      </c>
      <c r="D6" s="97">
        <f>+'2.1.sz.mell  '!E18+'2.2.sz.mell  '!E18</f>
        <v>313191</v>
      </c>
      <c r="E6" s="95">
        <f aca="true" t="shared" si="0" ref="E6:E15">+B6-D6</f>
        <v>0</v>
      </c>
    </row>
    <row r="7" spans="1:5" ht="12.75">
      <c r="A7" s="94" t="s">
        <v>173</v>
      </c>
      <c r="B7" s="95">
        <f>+'1.1.sz.mell.'!E65</f>
        <v>323765</v>
      </c>
      <c r="C7" s="94" t="s">
        <v>433</v>
      </c>
      <c r="D7" s="97">
        <f>+'2.1.sz.mell  '!E28+'2.2.sz.mell  '!E32</f>
        <v>323765</v>
      </c>
      <c r="E7" s="95">
        <f t="shared" si="0"/>
        <v>0</v>
      </c>
    </row>
    <row r="8" spans="1:5" ht="12.75">
      <c r="A8" s="94" t="s">
        <v>428</v>
      </c>
      <c r="B8" s="95">
        <f>+'1.1.sz.mell.'!E67</f>
        <v>323765</v>
      </c>
      <c r="C8" s="94" t="s">
        <v>434</v>
      </c>
      <c r="D8" s="97">
        <f>+'2.1.sz.mell  '!E30+'2.2.sz.mell  '!E34</f>
        <v>323765</v>
      </c>
      <c r="E8" s="95">
        <f t="shared" si="0"/>
        <v>0</v>
      </c>
    </row>
    <row r="9" spans="1:5" ht="12.75">
      <c r="A9" s="94"/>
      <c r="B9" s="95"/>
      <c r="C9" s="94"/>
      <c r="D9" s="97"/>
      <c r="E9" s="95"/>
    </row>
    <row r="10" spans="1:5" ht="12.75">
      <c r="A10" s="94"/>
      <c r="B10" s="95"/>
      <c r="C10" s="94"/>
      <c r="D10" s="97"/>
      <c r="E10" s="95"/>
    </row>
    <row r="11" spans="1:5" ht="15.75">
      <c r="A11" s="77" t="s">
        <v>431</v>
      </c>
      <c r="B11" s="96"/>
      <c r="C11" s="105"/>
      <c r="D11" s="97"/>
      <c r="E11" s="95"/>
    </row>
    <row r="12" spans="1:5" ht="12.75">
      <c r="A12" s="94"/>
      <c r="B12" s="95"/>
      <c r="C12" s="94"/>
      <c r="D12" s="97"/>
      <c r="E12" s="95"/>
    </row>
    <row r="13" spans="1:5" ht="12.75">
      <c r="A13" s="94" t="s">
        <v>186</v>
      </c>
      <c r="B13" s="95">
        <f>+'1.1.sz.mell.'!E101</f>
        <v>323765</v>
      </c>
      <c r="C13" s="94" t="s">
        <v>435</v>
      </c>
      <c r="D13" s="97">
        <f>+'2.1.sz.mell  '!I18+'2.2.sz.mell  '!I18</f>
        <v>323765</v>
      </c>
      <c r="E13" s="95">
        <f t="shared" si="0"/>
        <v>0</v>
      </c>
    </row>
    <row r="14" spans="1:5" ht="12.75">
      <c r="A14" s="94" t="s">
        <v>174</v>
      </c>
      <c r="B14" s="95">
        <f>+'1.1.sz.mell.'!E120</f>
        <v>323765</v>
      </c>
      <c r="C14" s="94" t="s">
        <v>436</v>
      </c>
      <c r="D14" s="97">
        <f>+'2.1.sz.mell  '!I28+'2.2.sz.mell  '!I32</f>
        <v>323765</v>
      </c>
      <c r="E14" s="95">
        <f t="shared" si="0"/>
        <v>0</v>
      </c>
    </row>
    <row r="15" spans="1:5" ht="12.75">
      <c r="A15" s="94" t="s">
        <v>429</v>
      </c>
      <c r="B15" s="95">
        <f>+'1.1.sz.mell.'!E122</f>
        <v>323765</v>
      </c>
      <c r="C15" s="94" t="s">
        <v>437</v>
      </c>
      <c r="D15" s="97">
        <f>+'2.1.sz.mell  '!I30+'2.2.sz.mell  '!I34</f>
        <v>323765</v>
      </c>
      <c r="E15" s="95">
        <f t="shared" si="0"/>
        <v>0</v>
      </c>
    </row>
    <row r="16" spans="1:5" ht="12.75">
      <c r="A16" s="91"/>
      <c r="B16" s="91"/>
      <c r="C16" s="94"/>
      <c r="D16" s="97"/>
      <c r="E16" s="92"/>
    </row>
    <row r="17" spans="1:5" ht="12.75">
      <c r="A17" s="91"/>
      <c r="B17" s="91"/>
      <c r="C17" s="91"/>
      <c r="D17" s="91"/>
      <c r="E17" s="91"/>
    </row>
    <row r="18" spans="1:5" ht="12.75">
      <c r="A18" s="91"/>
      <c r="B18" s="91"/>
      <c r="C18" s="91"/>
      <c r="D18" s="91"/>
      <c r="E18" s="91"/>
    </row>
    <row r="19" spans="1:5" ht="12.75">
      <c r="A19" s="91"/>
      <c r="B19" s="91"/>
      <c r="C19" s="91"/>
      <c r="D19" s="91"/>
      <c r="E19" s="91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E16" sqref="E16"/>
    </sheetView>
  </sheetViews>
  <sheetFormatPr defaultColWidth="9.00390625" defaultRowHeight="12.75"/>
  <cols>
    <col min="1" max="1" width="5.625" style="108" customWidth="1"/>
    <col min="2" max="2" width="68.625" style="108" customWidth="1"/>
    <col min="3" max="3" width="19.50390625" style="108" customWidth="1"/>
    <col min="4" max="16384" width="9.375" style="108" customWidth="1"/>
  </cols>
  <sheetData>
    <row r="1" spans="1:3" ht="33" customHeight="1">
      <c r="A1" s="599" t="s">
        <v>480</v>
      </c>
      <c r="B1" s="599"/>
      <c r="C1" s="599"/>
    </row>
    <row r="2" spans="1:4" ht="15.75" customHeight="1" thickBot="1">
      <c r="A2" s="109"/>
      <c r="B2" s="109"/>
      <c r="C2" s="111" t="s">
        <v>98</v>
      </c>
      <c r="D2" s="110"/>
    </row>
    <row r="3" spans="1:3" ht="26.25" customHeight="1" thickBot="1">
      <c r="A3" s="118" t="s">
        <v>59</v>
      </c>
      <c r="B3" s="119" t="s">
        <v>257</v>
      </c>
      <c r="C3" s="120" t="s">
        <v>314</v>
      </c>
    </row>
    <row r="4" spans="1:3" ht="15.75" thickBot="1">
      <c r="A4" s="121">
        <v>1</v>
      </c>
      <c r="B4" s="122">
        <v>2</v>
      </c>
      <c r="C4" s="123">
        <v>3</v>
      </c>
    </row>
    <row r="5" spans="1:3" ht="15">
      <c r="A5" s="124" t="s">
        <v>61</v>
      </c>
      <c r="B5" s="294" t="s">
        <v>103</v>
      </c>
      <c r="C5" s="291">
        <v>30000</v>
      </c>
    </row>
    <row r="6" spans="1:3" ht="24.75">
      <c r="A6" s="125" t="s">
        <v>62</v>
      </c>
      <c r="B6" s="380" t="s">
        <v>407</v>
      </c>
      <c r="C6" s="292">
        <v>6500</v>
      </c>
    </row>
    <row r="7" spans="1:3" ht="15">
      <c r="A7" s="125" t="s">
        <v>63</v>
      </c>
      <c r="B7" s="381" t="s">
        <v>260</v>
      </c>
      <c r="C7" s="292"/>
    </row>
    <row r="8" spans="1:3" ht="24.75">
      <c r="A8" s="125" t="s">
        <v>64</v>
      </c>
      <c r="B8" s="381" t="s">
        <v>409</v>
      </c>
      <c r="C8" s="292"/>
    </row>
    <row r="9" spans="1:3" ht="15">
      <c r="A9" s="126" t="s">
        <v>65</v>
      </c>
      <c r="B9" s="381" t="s">
        <v>408</v>
      </c>
      <c r="C9" s="293">
        <v>500</v>
      </c>
    </row>
    <row r="10" spans="1:3" ht="15.75" thickBot="1">
      <c r="A10" s="125" t="s">
        <v>66</v>
      </c>
      <c r="B10" s="382" t="s">
        <v>258</v>
      </c>
      <c r="C10" s="292"/>
    </row>
    <row r="11" spans="1:3" ht="15.75" thickBot="1">
      <c r="A11" s="600" t="s">
        <v>261</v>
      </c>
      <c r="B11" s="601"/>
      <c r="C11" s="127">
        <f>SUM(C5:C10)</f>
        <v>37000</v>
      </c>
    </row>
    <row r="12" spans="1:3" ht="23.25" customHeight="1">
      <c r="A12" s="602" t="s">
        <v>278</v>
      </c>
      <c r="B12" s="602"/>
      <c r="C12" s="60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/2013. (VIII.27.)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I19" sqref="I19"/>
    </sheetView>
  </sheetViews>
  <sheetFormatPr defaultColWidth="9.00390625" defaultRowHeight="12.75"/>
  <cols>
    <col min="1" max="1" width="47.125" style="44" customWidth="1"/>
    <col min="2" max="2" width="14.125" style="43" customWidth="1"/>
    <col min="3" max="3" width="13.875" style="43" customWidth="1"/>
    <col min="4" max="4" width="14.375" style="43" customWidth="1"/>
    <col min="5" max="5" width="12.375" style="43" customWidth="1"/>
    <col min="6" max="6" width="13.50390625" style="43" customWidth="1"/>
    <col min="7" max="7" width="15.875" style="52" customWidth="1"/>
    <col min="8" max="9" width="12.875" style="43" customWidth="1"/>
    <col min="10" max="10" width="13.875" style="43" customWidth="1"/>
    <col min="11" max="16384" width="9.375" style="43" customWidth="1"/>
  </cols>
  <sheetData>
    <row r="1" spans="1:7" ht="25.5" customHeight="1">
      <c r="A1" s="603" t="s">
        <v>2</v>
      </c>
      <c r="B1" s="603"/>
      <c r="C1" s="603"/>
      <c r="D1" s="603"/>
      <c r="E1" s="603"/>
      <c r="F1" s="603"/>
      <c r="G1" s="603"/>
    </row>
    <row r="2" spans="1:7" ht="22.5" customHeight="1" thickBot="1">
      <c r="A2" s="128"/>
      <c r="B2" s="52"/>
      <c r="C2" s="52"/>
      <c r="D2" s="52"/>
      <c r="E2" s="52"/>
      <c r="F2" s="52"/>
      <c r="G2" s="47" t="s">
        <v>109</v>
      </c>
    </row>
    <row r="3" spans="1:7" s="45" customFormat="1" ht="44.25" customHeight="1" thickBot="1">
      <c r="A3" s="129" t="s">
        <v>113</v>
      </c>
      <c r="B3" s="130" t="s">
        <v>114</v>
      </c>
      <c r="C3" s="130" t="s">
        <v>115</v>
      </c>
      <c r="D3" s="130" t="s">
        <v>0</v>
      </c>
      <c r="E3" s="130" t="s">
        <v>314</v>
      </c>
      <c r="F3" s="130" t="s">
        <v>475</v>
      </c>
      <c r="G3" s="48" t="s">
        <v>1</v>
      </c>
    </row>
    <row r="4" spans="1:7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/>
      <c r="F4" s="50">
        <v>5</v>
      </c>
      <c r="G4" s="51" t="s">
        <v>119</v>
      </c>
    </row>
    <row r="5" spans="1:7" ht="15.75" customHeight="1">
      <c r="A5" s="46" t="s">
        <v>457</v>
      </c>
      <c r="B5" s="27">
        <v>0</v>
      </c>
      <c r="C5" s="53">
        <v>2013</v>
      </c>
      <c r="D5" s="27"/>
      <c r="E5" s="27">
        <v>500</v>
      </c>
      <c r="F5" s="27">
        <v>0</v>
      </c>
      <c r="G5" s="54"/>
    </row>
    <row r="6" spans="1:7" ht="15.75" customHeight="1">
      <c r="A6" s="46" t="s">
        <v>473</v>
      </c>
      <c r="B6" s="27">
        <v>712</v>
      </c>
      <c r="C6" s="53">
        <v>2013</v>
      </c>
      <c r="D6" s="27"/>
      <c r="E6" s="27"/>
      <c r="F6" s="27">
        <v>712</v>
      </c>
      <c r="G6" s="54">
        <f aca="true" t="shared" si="0" ref="G6:G23">B6-D6-F6</f>
        <v>0</v>
      </c>
    </row>
    <row r="7" spans="1:7" ht="15.75" customHeight="1">
      <c r="A7" s="46" t="s">
        <v>474</v>
      </c>
      <c r="B7" s="27">
        <v>120</v>
      </c>
      <c r="C7" s="53">
        <v>2013</v>
      </c>
      <c r="D7" s="27"/>
      <c r="E7" s="27"/>
      <c r="F7" s="27">
        <v>120</v>
      </c>
      <c r="G7" s="54">
        <f t="shared" si="0"/>
        <v>0</v>
      </c>
    </row>
    <row r="8" spans="1:7" ht="15.75" customHeight="1">
      <c r="A8" s="55"/>
      <c r="B8" s="27"/>
      <c r="C8" s="53"/>
      <c r="D8" s="27"/>
      <c r="E8" s="27"/>
      <c r="F8" s="27"/>
      <c r="G8" s="54">
        <f t="shared" si="0"/>
        <v>0</v>
      </c>
    </row>
    <row r="9" spans="1:7" ht="15.75" customHeight="1">
      <c r="A9" s="46"/>
      <c r="B9" s="27"/>
      <c r="C9" s="53"/>
      <c r="D9" s="27"/>
      <c r="E9" s="27"/>
      <c r="F9" s="27"/>
      <c r="G9" s="54">
        <f t="shared" si="0"/>
        <v>0</v>
      </c>
    </row>
    <row r="10" spans="1:7" ht="15.75" customHeight="1">
      <c r="A10" s="55"/>
      <c r="B10" s="27"/>
      <c r="C10" s="53"/>
      <c r="D10" s="27"/>
      <c r="E10" s="27"/>
      <c r="F10" s="27"/>
      <c r="G10" s="54">
        <f t="shared" si="0"/>
        <v>0</v>
      </c>
    </row>
    <row r="11" spans="1:7" ht="15.75" customHeight="1">
      <c r="A11" s="46"/>
      <c r="B11" s="27"/>
      <c r="C11" s="53"/>
      <c r="D11" s="27"/>
      <c r="E11" s="27"/>
      <c r="F11" s="27"/>
      <c r="G11" s="54">
        <f t="shared" si="0"/>
        <v>0</v>
      </c>
    </row>
    <row r="12" spans="1:7" ht="15.75" customHeight="1">
      <c r="A12" s="46"/>
      <c r="B12" s="27"/>
      <c r="C12" s="53"/>
      <c r="D12" s="27"/>
      <c r="E12" s="27"/>
      <c r="F12" s="27"/>
      <c r="G12" s="54">
        <f t="shared" si="0"/>
        <v>0</v>
      </c>
    </row>
    <row r="13" spans="1:7" ht="15.75" customHeight="1">
      <c r="A13" s="46"/>
      <c r="B13" s="27"/>
      <c r="C13" s="53"/>
      <c r="D13" s="27"/>
      <c r="E13" s="27"/>
      <c r="F13" s="27"/>
      <c r="G13" s="54">
        <f t="shared" si="0"/>
        <v>0</v>
      </c>
    </row>
    <row r="14" spans="1:7" ht="15.75" customHeight="1">
      <c r="A14" s="46"/>
      <c r="B14" s="27"/>
      <c r="C14" s="53"/>
      <c r="D14" s="27"/>
      <c r="E14" s="27"/>
      <c r="F14" s="27"/>
      <c r="G14" s="54">
        <f t="shared" si="0"/>
        <v>0</v>
      </c>
    </row>
    <row r="15" spans="1:7" ht="15.75" customHeight="1">
      <c r="A15" s="46"/>
      <c r="B15" s="27"/>
      <c r="C15" s="53"/>
      <c r="D15" s="27"/>
      <c r="E15" s="27"/>
      <c r="F15" s="27"/>
      <c r="G15" s="54">
        <f t="shared" si="0"/>
        <v>0</v>
      </c>
    </row>
    <row r="16" spans="1:7" ht="15.75" customHeight="1">
      <c r="A16" s="46"/>
      <c r="B16" s="27"/>
      <c r="C16" s="53"/>
      <c r="D16" s="27"/>
      <c r="E16" s="27"/>
      <c r="F16" s="27"/>
      <c r="G16" s="54">
        <f t="shared" si="0"/>
        <v>0</v>
      </c>
    </row>
    <row r="17" spans="1:7" ht="15.75" customHeight="1">
      <c r="A17" s="46"/>
      <c r="B17" s="27"/>
      <c r="C17" s="53"/>
      <c r="D17" s="27"/>
      <c r="E17" s="27"/>
      <c r="F17" s="27"/>
      <c r="G17" s="54">
        <f t="shared" si="0"/>
        <v>0</v>
      </c>
    </row>
    <row r="18" spans="1:7" ht="15.75" customHeight="1">
      <c r="A18" s="46"/>
      <c r="B18" s="27"/>
      <c r="C18" s="53"/>
      <c r="D18" s="27"/>
      <c r="E18" s="27"/>
      <c r="F18" s="27"/>
      <c r="G18" s="54">
        <f t="shared" si="0"/>
        <v>0</v>
      </c>
    </row>
    <row r="19" spans="1:7" ht="15.75" customHeight="1">
      <c r="A19" s="46"/>
      <c r="B19" s="27"/>
      <c r="C19" s="53"/>
      <c r="D19" s="27"/>
      <c r="E19" s="27"/>
      <c r="F19" s="27"/>
      <c r="G19" s="54">
        <f t="shared" si="0"/>
        <v>0</v>
      </c>
    </row>
    <row r="20" spans="1:7" ht="15.75" customHeight="1">
      <c r="A20" s="46"/>
      <c r="B20" s="27"/>
      <c r="C20" s="53"/>
      <c r="D20" s="27"/>
      <c r="E20" s="27"/>
      <c r="F20" s="27"/>
      <c r="G20" s="54">
        <f t="shared" si="0"/>
        <v>0</v>
      </c>
    </row>
    <row r="21" spans="1:7" ht="15.75" customHeight="1">
      <c r="A21" s="46"/>
      <c r="B21" s="27"/>
      <c r="C21" s="53"/>
      <c r="D21" s="27"/>
      <c r="E21" s="27"/>
      <c r="F21" s="27"/>
      <c r="G21" s="54">
        <f t="shared" si="0"/>
        <v>0</v>
      </c>
    </row>
    <row r="22" spans="1:7" ht="15.75" customHeight="1">
      <c r="A22" s="46"/>
      <c r="B22" s="27"/>
      <c r="C22" s="53"/>
      <c r="D22" s="27"/>
      <c r="E22" s="27"/>
      <c r="F22" s="27"/>
      <c r="G22" s="54">
        <f t="shared" si="0"/>
        <v>0</v>
      </c>
    </row>
    <row r="23" spans="1:7" ht="15.75" customHeight="1" thickBot="1">
      <c r="A23" s="56"/>
      <c r="B23" s="28"/>
      <c r="C23" s="57"/>
      <c r="D23" s="28"/>
      <c r="E23" s="28"/>
      <c r="F23" s="28"/>
      <c r="G23" s="58">
        <f t="shared" si="0"/>
        <v>0</v>
      </c>
    </row>
    <row r="24" spans="1:7" s="61" customFormat="1" ht="18" customHeight="1" thickBot="1">
      <c r="A24" s="131" t="s">
        <v>112</v>
      </c>
      <c r="B24" s="59">
        <f>SUM(B5:B23)</f>
        <v>832</v>
      </c>
      <c r="C24" s="83"/>
      <c r="D24" s="59">
        <f>SUM(D5:D23)</f>
        <v>0</v>
      </c>
      <c r="E24" s="59">
        <v>500</v>
      </c>
      <c r="F24" s="59">
        <f>SUM(F5:F23)</f>
        <v>832</v>
      </c>
      <c r="G24" s="60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/2013. (VIII.27.) önkormányzati rendelet-tervezethez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03" t="s">
        <v>3</v>
      </c>
      <c r="B1" s="603"/>
      <c r="C1" s="603"/>
      <c r="D1" s="603"/>
      <c r="E1" s="603"/>
      <c r="F1" s="603"/>
    </row>
    <row r="2" spans="1:6" ht="23.25" customHeight="1" thickBot="1">
      <c r="A2" s="128"/>
      <c r="B2" s="52"/>
      <c r="C2" s="52"/>
      <c r="D2" s="52"/>
      <c r="E2" s="52"/>
      <c r="F2" s="47" t="s">
        <v>109</v>
      </c>
    </row>
    <row r="3" spans="1:6" s="45" customFormat="1" ht="48.75" customHeight="1" thickBot="1">
      <c r="A3" s="129" t="s">
        <v>116</v>
      </c>
      <c r="B3" s="130" t="s">
        <v>114</v>
      </c>
      <c r="C3" s="130" t="s">
        <v>115</v>
      </c>
      <c r="D3" s="130" t="s">
        <v>0</v>
      </c>
      <c r="E3" s="130" t="s">
        <v>314</v>
      </c>
      <c r="F3" s="48" t="s">
        <v>4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2" t="s">
        <v>458</v>
      </c>
      <c r="B5" s="63">
        <v>1700</v>
      </c>
      <c r="C5" s="64">
        <v>2013</v>
      </c>
      <c r="D5" s="63"/>
      <c r="E5" s="63">
        <v>1700</v>
      </c>
      <c r="F5" s="65">
        <f aca="true" t="shared" si="0" ref="F5:F23">B5-D5-E5</f>
        <v>0</v>
      </c>
    </row>
    <row r="6" spans="1:6" ht="15.75" customHeight="1">
      <c r="A6" s="62" t="s">
        <v>459</v>
      </c>
      <c r="B6" s="63">
        <v>2100</v>
      </c>
      <c r="C6" s="64">
        <v>2013</v>
      </c>
      <c r="D6" s="63"/>
      <c r="E6" s="63">
        <v>2100</v>
      </c>
      <c r="F6" s="65">
        <f t="shared" si="0"/>
        <v>0</v>
      </c>
    </row>
    <row r="7" spans="1:6" ht="15.75" customHeight="1">
      <c r="A7" s="62"/>
      <c r="B7" s="63"/>
      <c r="C7" s="64"/>
      <c r="D7" s="63"/>
      <c r="E7" s="63"/>
      <c r="F7" s="65">
        <f t="shared" si="0"/>
        <v>0</v>
      </c>
    </row>
    <row r="8" spans="1:6" ht="15.75" customHeight="1">
      <c r="A8" s="62"/>
      <c r="B8" s="63"/>
      <c r="C8" s="64"/>
      <c r="D8" s="63"/>
      <c r="E8" s="63"/>
      <c r="F8" s="65">
        <f t="shared" si="0"/>
        <v>0</v>
      </c>
    </row>
    <row r="9" spans="1:6" ht="15.75" customHeight="1">
      <c r="A9" s="62"/>
      <c r="B9" s="63"/>
      <c r="C9" s="64"/>
      <c r="D9" s="63"/>
      <c r="E9" s="63"/>
      <c r="F9" s="65">
        <f t="shared" si="0"/>
        <v>0</v>
      </c>
    </row>
    <row r="10" spans="1:6" ht="15.75" customHeight="1">
      <c r="A10" s="62"/>
      <c r="B10" s="63"/>
      <c r="C10" s="64"/>
      <c r="D10" s="63"/>
      <c r="E10" s="63"/>
      <c r="F10" s="65">
        <f t="shared" si="0"/>
        <v>0</v>
      </c>
    </row>
    <row r="11" spans="1:6" ht="15.75" customHeight="1">
      <c r="A11" s="62"/>
      <c r="B11" s="63"/>
      <c r="C11" s="64"/>
      <c r="D11" s="63"/>
      <c r="E11" s="63"/>
      <c r="F11" s="65">
        <f t="shared" si="0"/>
        <v>0</v>
      </c>
    </row>
    <row r="12" spans="1:6" ht="15.75" customHeight="1">
      <c r="A12" s="62"/>
      <c r="B12" s="63"/>
      <c r="C12" s="64"/>
      <c r="D12" s="63"/>
      <c r="E12" s="63"/>
      <c r="F12" s="65">
        <f t="shared" si="0"/>
        <v>0</v>
      </c>
    </row>
    <row r="13" spans="1:6" ht="15.75" customHeight="1">
      <c r="A13" s="62"/>
      <c r="B13" s="63"/>
      <c r="C13" s="64"/>
      <c r="D13" s="63"/>
      <c r="E13" s="63"/>
      <c r="F13" s="65">
        <f t="shared" si="0"/>
        <v>0</v>
      </c>
    </row>
    <row r="14" spans="1:6" ht="15.75" customHeight="1">
      <c r="A14" s="62"/>
      <c r="B14" s="63"/>
      <c r="C14" s="64"/>
      <c r="D14" s="63"/>
      <c r="E14" s="63"/>
      <c r="F14" s="65">
        <f t="shared" si="0"/>
        <v>0</v>
      </c>
    </row>
    <row r="15" spans="1:6" ht="15.75" customHeight="1">
      <c r="A15" s="62"/>
      <c r="B15" s="63"/>
      <c r="C15" s="64"/>
      <c r="D15" s="63"/>
      <c r="E15" s="63"/>
      <c r="F15" s="65">
        <f t="shared" si="0"/>
        <v>0</v>
      </c>
    </row>
    <row r="16" spans="1:6" ht="15.75" customHeight="1">
      <c r="A16" s="62"/>
      <c r="B16" s="63"/>
      <c r="C16" s="64"/>
      <c r="D16" s="63"/>
      <c r="E16" s="63"/>
      <c r="F16" s="65">
        <f t="shared" si="0"/>
        <v>0</v>
      </c>
    </row>
    <row r="17" spans="1:6" ht="15.75" customHeight="1">
      <c r="A17" s="62"/>
      <c r="B17" s="63"/>
      <c r="C17" s="64"/>
      <c r="D17" s="63"/>
      <c r="E17" s="63"/>
      <c r="F17" s="65">
        <f t="shared" si="0"/>
        <v>0</v>
      </c>
    </row>
    <row r="18" spans="1:6" ht="15.75" customHeight="1">
      <c r="A18" s="62"/>
      <c r="B18" s="63"/>
      <c r="C18" s="64"/>
      <c r="D18" s="63"/>
      <c r="E18" s="63"/>
      <c r="F18" s="65">
        <f t="shared" si="0"/>
        <v>0</v>
      </c>
    </row>
    <row r="19" spans="1:6" ht="15.75" customHeight="1">
      <c r="A19" s="62"/>
      <c r="B19" s="63"/>
      <c r="C19" s="64"/>
      <c r="D19" s="63"/>
      <c r="E19" s="63"/>
      <c r="F19" s="65">
        <f t="shared" si="0"/>
        <v>0</v>
      </c>
    </row>
    <row r="20" spans="1:6" ht="15.75" customHeight="1">
      <c r="A20" s="62"/>
      <c r="B20" s="63"/>
      <c r="C20" s="64"/>
      <c r="D20" s="63"/>
      <c r="E20" s="63"/>
      <c r="F20" s="65">
        <f t="shared" si="0"/>
        <v>0</v>
      </c>
    </row>
    <row r="21" spans="1:6" ht="15.75" customHeight="1">
      <c r="A21" s="62"/>
      <c r="B21" s="63"/>
      <c r="C21" s="64"/>
      <c r="D21" s="63"/>
      <c r="E21" s="63"/>
      <c r="F21" s="65">
        <f t="shared" si="0"/>
        <v>0</v>
      </c>
    </row>
    <row r="22" spans="1:6" ht="15.75" customHeight="1">
      <c r="A22" s="62"/>
      <c r="B22" s="63"/>
      <c r="C22" s="64"/>
      <c r="D22" s="63"/>
      <c r="E22" s="63"/>
      <c r="F22" s="65">
        <f t="shared" si="0"/>
        <v>0</v>
      </c>
    </row>
    <row r="23" spans="1:6" ht="15.75" customHeight="1" thickBot="1">
      <c r="A23" s="66"/>
      <c r="B23" s="67"/>
      <c r="C23" s="67"/>
      <c r="D23" s="67"/>
      <c r="E23" s="67"/>
      <c r="F23" s="68">
        <f t="shared" si="0"/>
        <v>0</v>
      </c>
    </row>
    <row r="24" spans="1:6" s="61" customFormat="1" ht="18" customHeight="1" thickBot="1">
      <c r="A24" s="131" t="s">
        <v>112</v>
      </c>
      <c r="B24" s="132">
        <f>SUM(B5:B23)</f>
        <v>3800</v>
      </c>
      <c r="C24" s="84"/>
      <c r="D24" s="132">
        <f>SUM(D5:D23)</f>
        <v>0</v>
      </c>
      <c r="E24" s="132">
        <f>SUM(E5:E23)</f>
        <v>3800</v>
      </c>
      <c r="F24" s="69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 /2013. (VIII.27.) önkormányzati rendelet-tervezethez&amp;"Times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99"/>
  <sheetViews>
    <sheetView zoomScale="115" zoomScaleNormal="115" workbookViewId="0" topLeftCell="A1">
      <selection activeCell="G2" sqref="G2"/>
    </sheetView>
  </sheetViews>
  <sheetFormatPr defaultColWidth="9.00390625" defaultRowHeight="12.75"/>
  <cols>
    <col min="1" max="1" width="9.625" style="393" customWidth="1"/>
    <col min="2" max="2" width="9.625" style="394" customWidth="1"/>
    <col min="3" max="3" width="58.00390625" style="394" customWidth="1"/>
    <col min="4" max="4" width="13.50390625" style="394" customWidth="1"/>
    <col min="5" max="5" width="11.875" style="394" customWidth="1"/>
    <col min="6" max="6" width="13.50390625" style="395" customWidth="1"/>
    <col min="7" max="16384" width="9.375" style="4" customWidth="1"/>
  </cols>
  <sheetData>
    <row r="1" spans="1:6" s="2" customFormat="1" ht="16.5" customHeight="1" thickBot="1">
      <c r="A1" s="143"/>
      <c r="B1" s="144"/>
      <c r="C1" s="608" t="s">
        <v>481</v>
      </c>
      <c r="D1" s="608"/>
      <c r="E1" s="608"/>
      <c r="F1" s="609"/>
    </row>
    <row r="2" spans="1:6" s="78" customFormat="1" ht="25.5" customHeight="1">
      <c r="A2" s="604" t="s">
        <v>273</v>
      </c>
      <c r="B2" s="605"/>
      <c r="C2" s="305" t="s">
        <v>272</v>
      </c>
      <c r="D2" s="475"/>
      <c r="E2" s="475"/>
      <c r="F2" s="319" t="s">
        <v>95</v>
      </c>
    </row>
    <row r="3" spans="1:6" s="78" customFormat="1" ht="16.5" thickBot="1">
      <c r="A3" s="145" t="s">
        <v>263</v>
      </c>
      <c r="B3" s="146"/>
      <c r="C3" s="306" t="s">
        <v>96</v>
      </c>
      <c r="D3" s="476"/>
      <c r="E3" s="476"/>
      <c r="F3" s="320" t="s">
        <v>97</v>
      </c>
    </row>
    <row r="4" spans="1:6" s="79" customFormat="1" ht="15.75" customHeight="1" thickBot="1">
      <c r="A4" s="147"/>
      <c r="B4" s="147"/>
      <c r="C4" s="147"/>
      <c r="D4" s="147"/>
      <c r="E4" s="147"/>
      <c r="F4" s="148" t="s">
        <v>98</v>
      </c>
    </row>
    <row r="5" spans="1:6" ht="13.5" thickBot="1">
      <c r="A5" s="606" t="s">
        <v>265</v>
      </c>
      <c r="B5" s="607"/>
      <c r="C5" s="149" t="s">
        <v>99</v>
      </c>
      <c r="D5" s="477" t="s">
        <v>100</v>
      </c>
      <c r="E5" s="477" t="s">
        <v>460</v>
      </c>
      <c r="F5" s="321" t="s">
        <v>100</v>
      </c>
    </row>
    <row r="6" spans="1:6" s="70" customFormat="1" ht="12.75" customHeight="1" thickBot="1">
      <c r="A6" s="133">
        <v>1</v>
      </c>
      <c r="B6" s="134">
        <v>2</v>
      </c>
      <c r="C6" s="134">
        <v>3</v>
      </c>
      <c r="D6" s="478"/>
      <c r="E6" s="478"/>
      <c r="F6" s="135">
        <v>4</v>
      </c>
    </row>
    <row r="7" spans="1:6" s="70" customFormat="1" ht="15.75" customHeight="1" thickBot="1">
      <c r="A7" s="150"/>
      <c r="B7" s="151"/>
      <c r="C7" s="151" t="s">
        <v>101</v>
      </c>
      <c r="D7" s="151"/>
      <c r="E7" s="151"/>
      <c r="F7" s="322"/>
    </row>
    <row r="8" spans="1:6" s="70" customFormat="1" ht="12" customHeight="1" thickBot="1">
      <c r="A8" s="133" t="s">
        <v>61</v>
      </c>
      <c r="B8" s="152"/>
      <c r="C8" s="212" t="s">
        <v>266</v>
      </c>
      <c r="D8" s="212">
        <v>57519</v>
      </c>
      <c r="E8" s="212">
        <v>3850</v>
      </c>
      <c r="F8" s="246">
        <f>+F9+F14</f>
        <v>61369</v>
      </c>
    </row>
    <row r="9" spans="1:6" s="80" customFormat="1" ht="12" customHeight="1" thickBot="1">
      <c r="A9" s="133" t="s">
        <v>62</v>
      </c>
      <c r="B9" s="152"/>
      <c r="C9" s="307" t="s">
        <v>5</v>
      </c>
      <c r="D9" s="307">
        <v>30500</v>
      </c>
      <c r="E9" s="307"/>
      <c r="F9" s="246">
        <f>SUM(F10:F13)</f>
        <v>30500</v>
      </c>
    </row>
    <row r="10" spans="1:6" s="81" customFormat="1" ht="12" customHeight="1">
      <c r="A10" s="154"/>
      <c r="B10" s="155" t="s">
        <v>146</v>
      </c>
      <c r="C10" s="308" t="s">
        <v>103</v>
      </c>
      <c r="D10" s="308">
        <v>30000</v>
      </c>
      <c r="E10" s="308"/>
      <c r="F10" s="244">
        <v>30000</v>
      </c>
    </row>
    <row r="11" spans="1:6" s="81" customFormat="1" ht="12" customHeight="1">
      <c r="A11" s="154"/>
      <c r="B11" s="155" t="s">
        <v>147</v>
      </c>
      <c r="C11" s="309" t="s">
        <v>118</v>
      </c>
      <c r="D11" s="309"/>
      <c r="E11" s="309"/>
      <c r="F11" s="244"/>
    </row>
    <row r="12" spans="1:6" s="81" customFormat="1" ht="12" customHeight="1">
      <c r="A12" s="154"/>
      <c r="B12" s="155" t="s">
        <v>148</v>
      </c>
      <c r="C12" s="309" t="s">
        <v>190</v>
      </c>
      <c r="D12" s="309">
        <v>500</v>
      </c>
      <c r="E12" s="309"/>
      <c r="F12" s="244">
        <v>500</v>
      </c>
    </row>
    <row r="13" spans="1:6" s="81" customFormat="1" ht="12" customHeight="1" thickBot="1">
      <c r="A13" s="154"/>
      <c r="B13" s="155" t="s">
        <v>149</v>
      </c>
      <c r="C13" s="310" t="s">
        <v>191</v>
      </c>
      <c r="D13" s="311"/>
      <c r="E13" s="311"/>
      <c r="F13" s="244"/>
    </row>
    <row r="14" spans="1:6" s="80" customFormat="1" ht="12" customHeight="1" thickBot="1">
      <c r="A14" s="133" t="s">
        <v>63</v>
      </c>
      <c r="B14" s="152"/>
      <c r="C14" s="307" t="s">
        <v>192</v>
      </c>
      <c r="D14" s="307">
        <v>27019</v>
      </c>
      <c r="E14" s="307">
        <v>3850</v>
      </c>
      <c r="F14" s="246">
        <v>30869</v>
      </c>
    </row>
    <row r="15" spans="1:6" s="80" customFormat="1" ht="12" customHeight="1">
      <c r="A15" s="156"/>
      <c r="B15" s="155" t="s">
        <v>120</v>
      </c>
      <c r="C15" s="308" t="s">
        <v>197</v>
      </c>
      <c r="D15" s="308">
        <v>500</v>
      </c>
      <c r="E15" s="308"/>
      <c r="F15" s="323">
        <v>500</v>
      </c>
    </row>
    <row r="16" spans="1:6" s="80" customFormat="1" ht="12" customHeight="1">
      <c r="A16" s="154"/>
      <c r="B16" s="155" t="s">
        <v>121</v>
      </c>
      <c r="C16" s="309" t="s">
        <v>198</v>
      </c>
      <c r="D16" s="309">
        <v>200</v>
      </c>
      <c r="E16" s="309">
        <v>700</v>
      </c>
      <c r="F16" s="244">
        <v>900</v>
      </c>
    </row>
    <row r="17" spans="1:6" s="80" customFormat="1" ht="12" customHeight="1">
      <c r="A17" s="154"/>
      <c r="B17" s="155" t="s">
        <v>122</v>
      </c>
      <c r="C17" s="309" t="s">
        <v>199</v>
      </c>
      <c r="D17" s="309">
        <v>1490</v>
      </c>
      <c r="E17" s="309"/>
      <c r="F17" s="244">
        <v>1490</v>
      </c>
    </row>
    <row r="18" spans="1:6" s="80" customFormat="1" ht="12" customHeight="1">
      <c r="A18" s="154"/>
      <c r="B18" s="155" t="s">
        <v>123</v>
      </c>
      <c r="C18" s="309" t="s">
        <v>200</v>
      </c>
      <c r="D18" s="309">
        <v>14700</v>
      </c>
      <c r="E18" s="309">
        <v>2900</v>
      </c>
      <c r="F18" s="244">
        <v>17600</v>
      </c>
    </row>
    <row r="19" spans="1:6" s="80" customFormat="1" ht="12" customHeight="1">
      <c r="A19" s="154"/>
      <c r="B19" s="155" t="s">
        <v>193</v>
      </c>
      <c r="C19" s="309" t="s">
        <v>201</v>
      </c>
      <c r="D19" s="309">
        <v>1260</v>
      </c>
      <c r="E19" s="309">
        <v>170</v>
      </c>
      <c r="F19" s="244">
        <v>1430</v>
      </c>
    </row>
    <row r="20" spans="1:6" s="80" customFormat="1" ht="12" customHeight="1">
      <c r="A20" s="157"/>
      <c r="B20" s="155" t="s">
        <v>194</v>
      </c>
      <c r="C20" s="309" t="s">
        <v>279</v>
      </c>
      <c r="D20" s="479">
        <v>6269</v>
      </c>
      <c r="E20" s="479">
        <v>830</v>
      </c>
      <c r="F20" s="324">
        <v>7099</v>
      </c>
    </row>
    <row r="21" spans="1:6" s="81" customFormat="1" ht="12" customHeight="1">
      <c r="A21" s="154"/>
      <c r="B21" s="155" t="s">
        <v>195</v>
      </c>
      <c r="C21" s="309" t="s">
        <v>203</v>
      </c>
      <c r="D21" s="309"/>
      <c r="E21" s="309">
        <v>350</v>
      </c>
      <c r="F21" s="244">
        <v>350</v>
      </c>
    </row>
    <row r="22" spans="1:6" s="81" customFormat="1" ht="12" customHeight="1" thickBot="1">
      <c r="A22" s="158"/>
      <c r="B22" s="159" t="s">
        <v>196</v>
      </c>
      <c r="C22" s="310" t="s">
        <v>204</v>
      </c>
      <c r="D22" s="311">
        <v>2600</v>
      </c>
      <c r="E22" s="311">
        <v>-1100</v>
      </c>
      <c r="F22" s="245">
        <v>1500</v>
      </c>
    </row>
    <row r="23" spans="1:6" s="81" customFormat="1" ht="12" customHeight="1" thickBot="1">
      <c r="A23" s="133" t="s">
        <v>64</v>
      </c>
      <c r="B23" s="160"/>
      <c r="C23" s="307" t="s">
        <v>280</v>
      </c>
      <c r="D23" s="307"/>
      <c r="E23" s="307"/>
      <c r="F23" s="276"/>
    </row>
    <row r="24" spans="1:6" s="80" customFormat="1" ht="12" customHeight="1" thickBot="1">
      <c r="A24" s="133" t="s">
        <v>65</v>
      </c>
      <c r="B24" s="152"/>
      <c r="C24" s="307" t="s">
        <v>6</v>
      </c>
      <c r="D24" s="307">
        <v>169785</v>
      </c>
      <c r="E24" s="307">
        <v>36534</v>
      </c>
      <c r="F24" s="246">
        <v>206319</v>
      </c>
    </row>
    <row r="25" spans="1:6" s="81" customFormat="1" ht="12" customHeight="1">
      <c r="A25" s="154"/>
      <c r="B25" s="155" t="s">
        <v>124</v>
      </c>
      <c r="C25" s="308" t="s">
        <v>7</v>
      </c>
      <c r="D25" s="308">
        <v>105926</v>
      </c>
      <c r="E25" s="308">
        <v>-450</v>
      </c>
      <c r="F25" s="73">
        <v>105476</v>
      </c>
    </row>
    <row r="26" spans="1:6" s="81" customFormat="1" ht="12" customHeight="1">
      <c r="A26" s="154"/>
      <c r="B26" s="155" t="s">
        <v>125</v>
      </c>
      <c r="C26" s="309" t="s">
        <v>215</v>
      </c>
      <c r="D26" s="309">
        <v>34930</v>
      </c>
      <c r="E26" s="309">
        <v>27373</v>
      </c>
      <c r="F26" s="73">
        <v>62303</v>
      </c>
    </row>
    <row r="27" spans="1:6" s="81" customFormat="1" ht="12" customHeight="1">
      <c r="A27" s="154"/>
      <c r="B27" s="155" t="s">
        <v>126</v>
      </c>
      <c r="C27" s="309" t="s">
        <v>129</v>
      </c>
      <c r="D27" s="309">
        <v>28929</v>
      </c>
      <c r="E27" s="309"/>
      <c r="F27" s="73">
        <v>28929</v>
      </c>
    </row>
    <row r="28" spans="1:6" s="81" customFormat="1" ht="12" customHeight="1">
      <c r="A28" s="154"/>
      <c r="B28" s="155" t="s">
        <v>208</v>
      </c>
      <c r="C28" s="309" t="s">
        <v>472</v>
      </c>
      <c r="D28" s="309"/>
      <c r="E28" s="309">
        <v>1494</v>
      </c>
      <c r="F28" s="73">
        <v>1494</v>
      </c>
    </row>
    <row r="29" spans="1:6" s="81" customFormat="1" ht="12" customHeight="1">
      <c r="A29" s="154"/>
      <c r="B29" s="155" t="s">
        <v>209</v>
      </c>
      <c r="C29" s="309" t="s">
        <v>469</v>
      </c>
      <c r="D29" s="309"/>
      <c r="E29" s="309">
        <v>3935</v>
      </c>
      <c r="F29" s="73">
        <v>3935</v>
      </c>
    </row>
    <row r="30" spans="1:6" s="81" customFormat="1" ht="12" customHeight="1">
      <c r="A30" s="154"/>
      <c r="B30" s="155" t="s">
        <v>210</v>
      </c>
      <c r="C30" s="309" t="s">
        <v>215</v>
      </c>
      <c r="D30" s="309"/>
      <c r="E30" s="309">
        <v>187</v>
      </c>
      <c r="F30" s="73">
        <v>187</v>
      </c>
    </row>
    <row r="31" spans="1:6" s="81" customFormat="1" ht="12" customHeight="1">
      <c r="A31" s="154"/>
      <c r="B31" s="155" t="s">
        <v>211</v>
      </c>
      <c r="C31" s="309" t="s">
        <v>281</v>
      </c>
      <c r="D31" s="309"/>
      <c r="E31" s="309"/>
      <c r="F31" s="73"/>
    </row>
    <row r="32" spans="1:6" s="81" customFormat="1" ht="12" customHeight="1" thickBot="1">
      <c r="A32" s="158"/>
      <c r="B32" s="159" t="s">
        <v>212</v>
      </c>
      <c r="C32" s="311" t="s">
        <v>470</v>
      </c>
      <c r="D32" s="311"/>
      <c r="E32" s="311">
        <v>3995</v>
      </c>
      <c r="F32" s="325">
        <v>3995</v>
      </c>
    </row>
    <row r="33" spans="1:6" s="81" customFormat="1" ht="12" customHeight="1" thickBot="1">
      <c r="A33" s="136" t="s">
        <v>66</v>
      </c>
      <c r="B33" s="87"/>
      <c r="C33" s="212" t="s">
        <v>424</v>
      </c>
      <c r="D33" s="212">
        <v>35881</v>
      </c>
      <c r="E33" s="212">
        <v>478</v>
      </c>
      <c r="F33" s="246">
        <f>+F34+F40</f>
        <v>36359</v>
      </c>
    </row>
    <row r="34" spans="1:6" s="81" customFormat="1" ht="12" customHeight="1">
      <c r="A34" s="156"/>
      <c r="B34" s="113" t="s">
        <v>127</v>
      </c>
      <c r="C34" s="383" t="s">
        <v>412</v>
      </c>
      <c r="D34" s="383">
        <v>35881</v>
      </c>
      <c r="E34" s="383">
        <v>478</v>
      </c>
      <c r="F34" s="343">
        <f>SUM(F35:F39)</f>
        <v>36359</v>
      </c>
    </row>
    <row r="35" spans="1:6" s="81" customFormat="1" ht="12" customHeight="1">
      <c r="A35" s="154"/>
      <c r="B35" s="107" t="s">
        <v>130</v>
      </c>
      <c r="C35" s="309" t="s">
        <v>282</v>
      </c>
      <c r="D35" s="309">
        <v>9893</v>
      </c>
      <c r="E35" s="309"/>
      <c r="F35" s="244">
        <v>9893</v>
      </c>
    </row>
    <row r="36" spans="1:6" s="81" customFormat="1" ht="12" customHeight="1">
      <c r="A36" s="154"/>
      <c r="B36" s="107" t="s">
        <v>131</v>
      </c>
      <c r="C36" s="309" t="s">
        <v>283</v>
      </c>
      <c r="D36" s="309"/>
      <c r="E36" s="309"/>
      <c r="F36" s="244"/>
    </row>
    <row r="37" spans="1:6" s="81" customFormat="1" ht="12" customHeight="1">
      <c r="A37" s="154"/>
      <c r="B37" s="107" t="s">
        <v>132</v>
      </c>
      <c r="C37" s="309" t="s">
        <v>284</v>
      </c>
      <c r="D37" s="309"/>
      <c r="E37" s="309">
        <v>401</v>
      </c>
      <c r="F37" s="244">
        <v>401</v>
      </c>
    </row>
    <row r="38" spans="1:6" s="81" customFormat="1" ht="12" customHeight="1">
      <c r="A38" s="154"/>
      <c r="B38" s="107" t="s">
        <v>133</v>
      </c>
      <c r="C38" s="309" t="s">
        <v>471</v>
      </c>
      <c r="D38" s="309"/>
      <c r="E38" s="309">
        <v>266</v>
      </c>
      <c r="F38" s="244">
        <v>266</v>
      </c>
    </row>
    <row r="39" spans="1:6" s="81" customFormat="1" ht="12" customHeight="1">
      <c r="A39" s="154"/>
      <c r="B39" s="107" t="s">
        <v>217</v>
      </c>
      <c r="C39" s="309" t="s">
        <v>413</v>
      </c>
      <c r="D39" s="309">
        <v>25988</v>
      </c>
      <c r="E39" s="309">
        <v>-189</v>
      </c>
      <c r="F39" s="244">
        <v>25799</v>
      </c>
    </row>
    <row r="40" spans="1:6" s="81" customFormat="1" ht="12" customHeight="1">
      <c r="A40" s="154"/>
      <c r="B40" s="107" t="s">
        <v>128</v>
      </c>
      <c r="C40" s="312" t="s">
        <v>414</v>
      </c>
      <c r="D40" s="312"/>
      <c r="E40" s="312"/>
      <c r="F40" s="342">
        <f>SUM(F41:F45)</f>
        <v>0</v>
      </c>
    </row>
    <row r="41" spans="1:6" s="81" customFormat="1" ht="12" customHeight="1">
      <c r="A41" s="154"/>
      <c r="B41" s="107" t="s">
        <v>136</v>
      </c>
      <c r="C41" s="309" t="s">
        <v>282</v>
      </c>
      <c r="D41" s="309"/>
      <c r="E41" s="309"/>
      <c r="F41" s="244"/>
    </row>
    <row r="42" spans="1:6" s="81" customFormat="1" ht="12" customHeight="1">
      <c r="A42" s="154"/>
      <c r="B42" s="107" t="s">
        <v>137</v>
      </c>
      <c r="C42" s="309" t="s">
        <v>283</v>
      </c>
      <c r="D42" s="309"/>
      <c r="E42" s="309"/>
      <c r="F42" s="244"/>
    </row>
    <row r="43" spans="1:6" s="81" customFormat="1" ht="12" customHeight="1">
      <c r="A43" s="154"/>
      <c r="B43" s="107" t="s">
        <v>138</v>
      </c>
      <c r="C43" s="309" t="s">
        <v>284</v>
      </c>
      <c r="D43" s="309"/>
      <c r="E43" s="309"/>
      <c r="F43" s="244"/>
    </row>
    <row r="44" spans="1:6" s="81" customFormat="1" ht="12" customHeight="1">
      <c r="A44" s="154"/>
      <c r="B44" s="107" t="s">
        <v>139</v>
      </c>
      <c r="C44" s="309" t="s">
        <v>285</v>
      </c>
      <c r="D44" s="309"/>
      <c r="E44" s="309"/>
      <c r="F44" s="244"/>
    </row>
    <row r="45" spans="1:6" s="81" customFormat="1" ht="12" customHeight="1" thickBot="1">
      <c r="A45" s="161"/>
      <c r="B45" s="114" t="s">
        <v>218</v>
      </c>
      <c r="C45" s="310" t="s">
        <v>415</v>
      </c>
      <c r="D45" s="310"/>
      <c r="E45" s="310"/>
      <c r="F45" s="326"/>
    </row>
    <row r="46" spans="1:6" s="80" customFormat="1" ht="12" customHeight="1" thickBot="1">
      <c r="A46" s="136" t="s">
        <v>67</v>
      </c>
      <c r="B46" s="152"/>
      <c r="C46" s="307" t="s">
        <v>286</v>
      </c>
      <c r="D46" s="307"/>
      <c r="E46" s="307"/>
      <c r="F46" s="246">
        <f>+F47+F48</f>
        <v>0</v>
      </c>
    </row>
    <row r="47" spans="1:6" s="81" customFormat="1" ht="12" customHeight="1">
      <c r="A47" s="154"/>
      <c r="B47" s="107" t="s">
        <v>134</v>
      </c>
      <c r="C47" s="308" t="s">
        <v>166</v>
      </c>
      <c r="D47" s="308"/>
      <c r="E47" s="308"/>
      <c r="F47" s="244"/>
    </row>
    <row r="48" spans="1:6" s="81" customFormat="1" ht="12" customHeight="1" thickBot="1">
      <c r="A48" s="154"/>
      <c r="B48" s="107" t="s">
        <v>135</v>
      </c>
      <c r="C48" s="310" t="s">
        <v>9</v>
      </c>
      <c r="D48" s="311"/>
      <c r="E48" s="311"/>
      <c r="F48" s="244"/>
    </row>
    <row r="49" spans="1:6" s="81" customFormat="1" ht="12" customHeight="1" thickBot="1">
      <c r="A49" s="133" t="s">
        <v>68</v>
      </c>
      <c r="B49" s="152"/>
      <c r="C49" s="307" t="s">
        <v>8</v>
      </c>
      <c r="D49" s="307">
        <v>6550</v>
      </c>
      <c r="E49" s="307"/>
      <c r="F49" s="246">
        <f>+F50+F51+F52</f>
        <v>6550</v>
      </c>
    </row>
    <row r="50" spans="1:6" s="81" customFormat="1" ht="12" customHeight="1">
      <c r="A50" s="162"/>
      <c r="B50" s="107" t="s">
        <v>222</v>
      </c>
      <c r="C50" s="308" t="s">
        <v>220</v>
      </c>
      <c r="D50" s="308"/>
      <c r="E50" s="308"/>
      <c r="F50" s="243"/>
    </row>
    <row r="51" spans="1:6" s="81" customFormat="1" ht="12" customHeight="1">
      <c r="A51" s="162"/>
      <c r="B51" s="107" t="s">
        <v>223</v>
      </c>
      <c r="C51" s="309" t="s">
        <v>221</v>
      </c>
      <c r="D51" s="308">
        <v>6500</v>
      </c>
      <c r="E51" s="308"/>
      <c r="F51" s="243">
        <v>6500</v>
      </c>
    </row>
    <row r="52" spans="1:6" s="81" customFormat="1" ht="12" customHeight="1" thickBot="1">
      <c r="A52" s="154"/>
      <c r="B52" s="107" t="s">
        <v>345</v>
      </c>
      <c r="C52" s="311" t="s">
        <v>288</v>
      </c>
      <c r="D52" s="311">
        <v>50</v>
      </c>
      <c r="E52" s="311"/>
      <c r="F52" s="244">
        <v>50</v>
      </c>
    </row>
    <row r="53" spans="1:6" s="81" customFormat="1" ht="12" customHeight="1" thickBot="1">
      <c r="A53" s="136" t="s">
        <v>69</v>
      </c>
      <c r="B53" s="163"/>
      <c r="C53" s="212" t="s">
        <v>289</v>
      </c>
      <c r="D53" s="480"/>
      <c r="E53" s="480"/>
      <c r="F53" s="327"/>
    </row>
    <row r="54" spans="1:6" s="80" customFormat="1" ht="12" customHeight="1" thickBot="1">
      <c r="A54" s="164" t="s">
        <v>70</v>
      </c>
      <c r="B54" s="165"/>
      <c r="C54" s="212" t="s">
        <v>425</v>
      </c>
      <c r="D54" s="481">
        <v>269735</v>
      </c>
      <c r="E54" s="481">
        <v>40862</v>
      </c>
      <c r="F54" s="328">
        <f>+F9+F14+F23+F24+F33+F46+F49+F53</f>
        <v>310597</v>
      </c>
    </row>
    <row r="55" spans="1:6" s="80" customFormat="1" ht="12" customHeight="1" thickBot="1">
      <c r="A55" s="133" t="s">
        <v>71</v>
      </c>
      <c r="B55" s="115"/>
      <c r="C55" s="212" t="s">
        <v>292</v>
      </c>
      <c r="D55" s="480">
        <v>12500</v>
      </c>
      <c r="E55" s="480">
        <v>-1926</v>
      </c>
      <c r="F55" s="329">
        <f>+F56+F57</f>
        <v>10574</v>
      </c>
    </row>
    <row r="56" spans="1:6" s="80" customFormat="1" ht="12" customHeight="1">
      <c r="A56" s="156"/>
      <c r="B56" s="113" t="s">
        <v>168</v>
      </c>
      <c r="C56" s="384" t="s">
        <v>10</v>
      </c>
      <c r="D56" s="482">
        <v>12500</v>
      </c>
      <c r="E56" s="482">
        <v>-1926</v>
      </c>
      <c r="F56" s="330">
        <v>10574</v>
      </c>
    </row>
    <row r="57" spans="1:6" s="80" customFormat="1" ht="12" customHeight="1" thickBot="1">
      <c r="A57" s="161"/>
      <c r="B57" s="114" t="s">
        <v>169</v>
      </c>
      <c r="C57" s="385" t="s">
        <v>11</v>
      </c>
      <c r="D57" s="385"/>
      <c r="E57" s="385"/>
      <c r="F57" s="74"/>
    </row>
    <row r="58" spans="1:6" s="81" customFormat="1" ht="12" customHeight="1" thickBot="1">
      <c r="A58" s="166" t="s">
        <v>72</v>
      </c>
      <c r="B58" s="386"/>
      <c r="C58" s="387" t="s">
        <v>12</v>
      </c>
      <c r="D58" s="387">
        <v>282235</v>
      </c>
      <c r="E58" s="387">
        <v>38936</v>
      </c>
      <c r="F58" s="246">
        <f>+F54+F55</f>
        <v>321171</v>
      </c>
    </row>
    <row r="59" spans="1:6" s="81" customFormat="1" ht="15" customHeight="1">
      <c r="A59" s="169"/>
      <c r="B59" s="169"/>
      <c r="C59" s="170"/>
      <c r="D59" s="170"/>
      <c r="E59" s="170"/>
      <c r="F59" s="331"/>
    </row>
    <row r="60" spans="1:6" ht="13.5" thickBot="1">
      <c r="A60" s="171"/>
      <c r="B60" s="172"/>
      <c r="C60" s="172"/>
      <c r="D60" s="172"/>
      <c r="E60" s="172"/>
      <c r="F60" s="332"/>
    </row>
    <row r="61" spans="1:6" s="70" customFormat="1" ht="16.5" customHeight="1" thickBot="1">
      <c r="A61" s="173"/>
      <c r="B61" s="174"/>
      <c r="C61" s="175" t="s">
        <v>105</v>
      </c>
      <c r="D61" s="175"/>
      <c r="E61" s="175"/>
      <c r="F61" s="333"/>
    </row>
    <row r="62" spans="1:6" s="82" customFormat="1" ht="12" customHeight="1" thickBot="1">
      <c r="A62" s="136" t="s">
        <v>61</v>
      </c>
      <c r="B62" s="22"/>
      <c r="C62" s="87" t="s">
        <v>32</v>
      </c>
      <c r="D62" s="422">
        <v>181474</v>
      </c>
      <c r="E62" s="422">
        <v>43359</v>
      </c>
      <c r="F62" s="246">
        <v>224833</v>
      </c>
    </row>
    <row r="63" spans="1:6" ht="12" customHeight="1">
      <c r="A63" s="176"/>
      <c r="B63" s="112" t="s">
        <v>140</v>
      </c>
      <c r="C63" s="298" t="s">
        <v>92</v>
      </c>
      <c r="D63" s="483">
        <v>52382</v>
      </c>
      <c r="E63" s="483">
        <v>27530</v>
      </c>
      <c r="F63" s="334">
        <v>79912</v>
      </c>
    </row>
    <row r="64" spans="1:6" ht="12" customHeight="1">
      <c r="A64" s="177"/>
      <c r="B64" s="107" t="s">
        <v>141</v>
      </c>
      <c r="C64" s="299" t="s">
        <v>227</v>
      </c>
      <c r="D64" s="484">
        <v>9743</v>
      </c>
      <c r="E64" s="484">
        <v>4442</v>
      </c>
      <c r="F64" s="335">
        <v>14185</v>
      </c>
    </row>
    <row r="65" spans="1:6" ht="12" customHeight="1">
      <c r="A65" s="177"/>
      <c r="B65" s="107" t="s">
        <v>142</v>
      </c>
      <c r="C65" s="299" t="s">
        <v>165</v>
      </c>
      <c r="D65" s="484">
        <v>53123</v>
      </c>
      <c r="E65" s="484">
        <v>10567</v>
      </c>
      <c r="F65" s="336">
        <v>63690</v>
      </c>
    </row>
    <row r="66" spans="1:6" ht="12" customHeight="1">
      <c r="A66" s="177"/>
      <c r="B66" s="107" t="s">
        <v>143</v>
      </c>
      <c r="C66" s="299" t="s">
        <v>228</v>
      </c>
      <c r="D66" s="484">
        <v>53450</v>
      </c>
      <c r="E66" s="484">
        <v>800</v>
      </c>
      <c r="F66" s="336">
        <v>54250</v>
      </c>
    </row>
    <row r="67" spans="1:6" ht="12" customHeight="1">
      <c r="A67" s="177"/>
      <c r="B67" s="107" t="s">
        <v>151</v>
      </c>
      <c r="C67" s="299" t="s">
        <v>229</v>
      </c>
      <c r="D67" s="484">
        <v>12776</v>
      </c>
      <c r="E67" s="484">
        <v>20</v>
      </c>
      <c r="F67" s="336">
        <v>12796</v>
      </c>
    </row>
    <row r="68" spans="1:6" ht="12" customHeight="1">
      <c r="A68" s="177"/>
      <c r="B68" s="107" t="s">
        <v>144</v>
      </c>
      <c r="C68" s="299" t="s">
        <v>251</v>
      </c>
      <c r="D68" s="484"/>
      <c r="E68" s="484"/>
      <c r="F68" s="335"/>
    </row>
    <row r="69" spans="1:6" ht="12" customHeight="1">
      <c r="A69" s="177"/>
      <c r="B69" s="107" t="s">
        <v>145</v>
      </c>
      <c r="C69" s="300" t="s">
        <v>13</v>
      </c>
      <c r="D69" s="485"/>
      <c r="E69" s="485"/>
      <c r="F69" s="336"/>
    </row>
    <row r="70" spans="1:6" ht="12" customHeight="1">
      <c r="A70" s="177"/>
      <c r="B70" s="107" t="s">
        <v>152</v>
      </c>
      <c r="C70" s="313" t="s">
        <v>426</v>
      </c>
      <c r="D70" s="486">
        <v>2900</v>
      </c>
      <c r="E70" s="486">
        <v>20</v>
      </c>
      <c r="F70" s="336">
        <v>2920</v>
      </c>
    </row>
    <row r="71" spans="1:6" ht="12" customHeight="1">
      <c r="A71" s="177"/>
      <c r="B71" s="107" t="s">
        <v>153</v>
      </c>
      <c r="C71" s="313" t="s">
        <v>14</v>
      </c>
      <c r="D71" s="486">
        <v>9876</v>
      </c>
      <c r="E71" s="486"/>
      <c r="F71" s="336">
        <v>9876</v>
      </c>
    </row>
    <row r="72" spans="1:6" ht="12" customHeight="1">
      <c r="A72" s="177"/>
      <c r="B72" s="107" t="s">
        <v>154</v>
      </c>
      <c r="C72" s="313" t="s">
        <v>427</v>
      </c>
      <c r="D72" s="486"/>
      <c r="E72" s="486"/>
      <c r="F72" s="336"/>
    </row>
    <row r="73" spans="1:6" ht="12" customHeight="1">
      <c r="A73" s="177"/>
      <c r="B73" s="107" t="s">
        <v>155</v>
      </c>
      <c r="C73" s="301" t="s">
        <v>15</v>
      </c>
      <c r="D73" s="487"/>
      <c r="E73" s="487"/>
      <c r="F73" s="336"/>
    </row>
    <row r="74" spans="1:6" ht="12" customHeight="1">
      <c r="A74" s="177"/>
      <c r="B74" s="107" t="s">
        <v>157</v>
      </c>
      <c r="C74" s="302" t="s">
        <v>16</v>
      </c>
      <c r="D74" s="488"/>
      <c r="E74" s="488"/>
      <c r="F74" s="336"/>
    </row>
    <row r="75" spans="1:6" ht="12" customHeight="1" thickBot="1">
      <c r="A75" s="178"/>
      <c r="B75" s="116" t="s">
        <v>230</v>
      </c>
      <c r="C75" s="303" t="s">
        <v>17</v>
      </c>
      <c r="D75" s="489"/>
      <c r="E75" s="489"/>
      <c r="F75" s="337"/>
    </row>
    <row r="76" spans="1:6" ht="12" customHeight="1" thickBot="1">
      <c r="A76" s="136" t="s">
        <v>62</v>
      </c>
      <c r="B76" s="22"/>
      <c r="C76" s="304" t="s">
        <v>31</v>
      </c>
      <c r="D76" s="490">
        <v>4300</v>
      </c>
      <c r="E76" s="490">
        <v>432</v>
      </c>
      <c r="F76" s="329">
        <f>SUM(F77:F79)</f>
        <v>4732</v>
      </c>
    </row>
    <row r="77" spans="1:6" s="82" customFormat="1" ht="12" customHeight="1">
      <c r="A77" s="176"/>
      <c r="B77" s="112" t="s">
        <v>146</v>
      </c>
      <c r="C77" s="384" t="s">
        <v>18</v>
      </c>
      <c r="D77" s="308">
        <v>500</v>
      </c>
      <c r="E77" s="308">
        <v>332</v>
      </c>
      <c r="F77" s="71">
        <v>832</v>
      </c>
    </row>
    <row r="78" spans="1:6" ht="12" customHeight="1">
      <c r="A78" s="177"/>
      <c r="B78" s="107" t="s">
        <v>147</v>
      </c>
      <c r="C78" s="309" t="s">
        <v>231</v>
      </c>
      <c r="D78" s="309">
        <v>3800</v>
      </c>
      <c r="E78" s="309"/>
      <c r="F78" s="73">
        <v>3800</v>
      </c>
    </row>
    <row r="79" spans="1:6" ht="12" customHeight="1" thickBot="1">
      <c r="A79" s="177"/>
      <c r="B79" s="107" t="s">
        <v>148</v>
      </c>
      <c r="C79" s="309" t="s">
        <v>317</v>
      </c>
      <c r="D79" s="309"/>
      <c r="E79" s="311">
        <v>100</v>
      </c>
      <c r="F79" s="325">
        <v>100</v>
      </c>
    </row>
    <row r="80" spans="1:6" ht="12" customHeight="1" thickBot="1">
      <c r="A80" s="177"/>
      <c r="B80" s="107" t="s">
        <v>149</v>
      </c>
      <c r="C80" s="309" t="s">
        <v>19</v>
      </c>
      <c r="D80" s="309"/>
      <c r="E80" s="584"/>
      <c r="F80" s="552"/>
    </row>
    <row r="81" spans="1:6" ht="12" customHeight="1" thickBot="1">
      <c r="A81" s="177"/>
      <c r="B81" s="107" t="s">
        <v>150</v>
      </c>
      <c r="C81" s="313" t="s">
        <v>24</v>
      </c>
      <c r="D81" s="313"/>
      <c r="E81" s="583"/>
      <c r="F81" s="552"/>
    </row>
    <row r="82" spans="1:6" ht="12" customHeight="1" thickBot="1">
      <c r="A82" s="177"/>
      <c r="B82" s="107" t="s">
        <v>156</v>
      </c>
      <c r="C82" s="313" t="s">
        <v>23</v>
      </c>
      <c r="D82" s="313"/>
      <c r="E82" s="553">
        <v>100</v>
      </c>
      <c r="F82" s="552">
        <v>100</v>
      </c>
    </row>
    <row r="83" spans="1:6" ht="12" customHeight="1" thickBot="1">
      <c r="A83" s="177"/>
      <c r="B83" s="107" t="s">
        <v>158</v>
      </c>
      <c r="C83" s="313" t="s">
        <v>22</v>
      </c>
      <c r="D83" s="313"/>
      <c r="E83" s="583"/>
      <c r="F83" s="552"/>
    </row>
    <row r="84" spans="1:6" s="82" customFormat="1" ht="12" customHeight="1" thickBot="1">
      <c r="A84" s="177"/>
      <c r="B84" s="107" t="s">
        <v>232</v>
      </c>
      <c r="C84" s="313" t="s">
        <v>21</v>
      </c>
      <c r="D84" s="313"/>
      <c r="E84" s="583"/>
      <c r="F84" s="552"/>
    </row>
    <row r="85" spans="1:14" ht="12" customHeight="1" thickBot="1">
      <c r="A85" s="177"/>
      <c r="B85" s="107" t="s">
        <v>233</v>
      </c>
      <c r="C85" s="313" t="s">
        <v>20</v>
      </c>
      <c r="D85" s="313"/>
      <c r="E85" s="583"/>
      <c r="F85" s="552"/>
      <c r="N85" s="187"/>
    </row>
    <row r="86" spans="1:6" ht="21" customHeight="1" thickBot="1">
      <c r="A86" s="177"/>
      <c r="B86" s="107" t="s">
        <v>234</v>
      </c>
      <c r="C86" s="388" t="s">
        <v>25</v>
      </c>
      <c r="D86" s="491"/>
      <c r="E86" s="551"/>
      <c r="F86" s="71"/>
    </row>
    <row r="87" spans="1:6" ht="12" customHeight="1" thickBot="1">
      <c r="A87" s="295" t="s">
        <v>63</v>
      </c>
      <c r="B87" s="24"/>
      <c r="C87" s="314" t="s">
        <v>26</v>
      </c>
      <c r="D87" s="314">
        <v>5000</v>
      </c>
      <c r="E87" s="314">
        <v>1103</v>
      </c>
      <c r="F87" s="338">
        <v>6103</v>
      </c>
    </row>
    <row r="88" spans="1:6" s="82" customFormat="1" ht="12" customHeight="1">
      <c r="A88" s="296"/>
      <c r="B88" s="113" t="s">
        <v>120</v>
      </c>
      <c r="C88" s="315" t="s">
        <v>107</v>
      </c>
      <c r="D88" s="315">
        <v>4000</v>
      </c>
      <c r="E88" s="315">
        <v>1103</v>
      </c>
      <c r="F88" s="357">
        <v>5103</v>
      </c>
    </row>
    <row r="89" spans="1:6" s="82" customFormat="1" ht="12" customHeight="1" thickBot="1">
      <c r="A89" s="297"/>
      <c r="B89" s="114" t="s">
        <v>121</v>
      </c>
      <c r="C89" s="316" t="s">
        <v>108</v>
      </c>
      <c r="D89" s="316">
        <v>1000</v>
      </c>
      <c r="E89" s="316"/>
      <c r="F89" s="326">
        <v>1000</v>
      </c>
    </row>
    <row r="90" spans="1:6" s="82" customFormat="1" ht="12" customHeight="1" thickBot="1">
      <c r="A90" s="317" t="s">
        <v>64</v>
      </c>
      <c r="B90" s="318"/>
      <c r="C90" s="307" t="s">
        <v>322</v>
      </c>
      <c r="D90" s="389"/>
      <c r="E90" s="389"/>
      <c r="F90" s="396"/>
    </row>
    <row r="91" spans="1:6" s="82" customFormat="1" ht="12" customHeight="1" thickBot="1">
      <c r="A91" s="136" t="s">
        <v>65</v>
      </c>
      <c r="B91" s="117"/>
      <c r="C91" s="389" t="s">
        <v>275</v>
      </c>
      <c r="D91" s="389">
        <v>91461</v>
      </c>
      <c r="E91" s="389">
        <v>-5958</v>
      </c>
      <c r="F91" s="276">
        <v>85503</v>
      </c>
    </row>
    <row r="92" spans="1:6" s="82" customFormat="1" ht="12" customHeight="1" thickBot="1">
      <c r="A92" s="136" t="s">
        <v>66</v>
      </c>
      <c r="B92" s="22"/>
      <c r="C92" s="212" t="s">
        <v>27</v>
      </c>
      <c r="D92" s="212">
        <v>282235</v>
      </c>
      <c r="E92" s="212">
        <v>38936</v>
      </c>
      <c r="F92" s="339">
        <v>321171</v>
      </c>
    </row>
    <row r="93" spans="1:6" s="82" customFormat="1" ht="12" customHeight="1" thickBot="1">
      <c r="A93" s="136" t="s">
        <v>67</v>
      </c>
      <c r="B93" s="22"/>
      <c r="C93" s="212" t="s">
        <v>30</v>
      </c>
      <c r="D93" s="212"/>
      <c r="E93" s="212"/>
      <c r="F93" s="246">
        <f>+F94+F95</f>
        <v>0</v>
      </c>
    </row>
    <row r="94" spans="1:6" ht="12.75" customHeight="1">
      <c r="A94" s="176"/>
      <c r="B94" s="107" t="s">
        <v>274</v>
      </c>
      <c r="C94" s="384" t="s">
        <v>29</v>
      </c>
      <c r="D94" s="308"/>
      <c r="E94" s="308"/>
      <c r="F94" s="243"/>
    </row>
    <row r="95" spans="1:6" ht="12" customHeight="1" thickBot="1">
      <c r="A95" s="178"/>
      <c r="B95" s="116" t="s">
        <v>135</v>
      </c>
      <c r="C95" s="385" t="s">
        <v>28</v>
      </c>
      <c r="D95" s="479"/>
      <c r="E95" s="479"/>
      <c r="F95" s="245"/>
    </row>
    <row r="96" spans="1:6" ht="15" customHeight="1" thickBot="1">
      <c r="A96" s="136" t="s">
        <v>68</v>
      </c>
      <c r="B96" s="163"/>
      <c r="C96" s="212" t="s">
        <v>276</v>
      </c>
      <c r="D96" s="212">
        <v>282235</v>
      </c>
      <c r="E96" s="212">
        <v>38936</v>
      </c>
      <c r="F96" s="340">
        <f>+F92+F93</f>
        <v>321171</v>
      </c>
    </row>
    <row r="97" spans="1:6" ht="13.5" thickBot="1">
      <c r="A97" s="390"/>
      <c r="B97" s="391"/>
      <c r="C97" s="391"/>
      <c r="D97" s="391"/>
      <c r="E97" s="391"/>
      <c r="F97" s="392"/>
    </row>
    <row r="98" spans="1:6" ht="15" customHeight="1" thickBot="1">
      <c r="A98" s="182" t="s">
        <v>267</v>
      </c>
      <c r="B98" s="183"/>
      <c r="C98" s="184"/>
      <c r="D98" s="492">
        <v>11</v>
      </c>
      <c r="E98" s="492">
        <v>3</v>
      </c>
      <c r="F98" s="85">
        <v>14</v>
      </c>
    </row>
    <row r="99" spans="1:6" ht="14.25" customHeight="1" thickBot="1">
      <c r="A99" s="182" t="s">
        <v>268</v>
      </c>
      <c r="B99" s="183"/>
      <c r="C99" s="184"/>
      <c r="D99" s="492">
        <v>19</v>
      </c>
      <c r="E99" s="492"/>
      <c r="F99" s="85">
        <v>19</v>
      </c>
    </row>
  </sheetData>
  <sheetProtection formatCells="0"/>
  <mergeCells count="3">
    <mergeCell ref="A2:B2"/>
    <mergeCell ref="A5:B5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2013-08-21T08:49:27Z</cp:lastPrinted>
  <dcterms:created xsi:type="dcterms:W3CDTF">1999-10-30T10:30:45Z</dcterms:created>
  <dcterms:modified xsi:type="dcterms:W3CDTF">2013-08-21T09:47:45Z</dcterms:modified>
  <cp:category/>
  <cp:version/>
  <cp:contentType/>
  <cp:contentStatus/>
</cp:coreProperties>
</file>