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673" firstSheet="1" activeTab="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sz.mell." sheetId="8" r:id="rId8"/>
    <sheet name="6.1.sz.mell." sheetId="9" r:id="rId9"/>
    <sheet name="6.1.1..sz.mell." sheetId="10" r:id="rId10"/>
    <sheet name="6.1.2.sz. mell." sheetId="11" r:id="rId11"/>
    <sheet name="7.sz.mell" sheetId="12" r:id="rId12"/>
    <sheet name="8.sz.mell" sheetId="13" r:id="rId13"/>
    <sheet name="9.sz. mell." sheetId="14" r:id="rId14"/>
    <sheet name="13.sz.mell" sheetId="15" r:id="rId15"/>
    <sheet name="5.sz tájékoztató t." sheetId="16" r:id="rId16"/>
    <sheet name="6.sz tájékoztató t." sheetId="17" r:id="rId17"/>
    <sheet name="9.sz.tájékoztató" sheetId="18" r:id="rId18"/>
  </sheets>
  <definedNames>
    <definedName name="_xlfn.IFERROR" hidden="1">#NAME?</definedName>
    <definedName name="_xlnm.Print_Titles" localSheetId="9">'6.1.1..sz.mell.'!$1:$6</definedName>
    <definedName name="_xlnm.Print_Titles" localSheetId="10">'6.1.2.sz. mell.'!$1:$6</definedName>
    <definedName name="_xlnm.Print_Titles" localSheetId="8">'6.1.sz.mell.'!$1:$6</definedName>
    <definedName name="_xlnm.Print_Titles" localSheetId="11">'7.sz.mell'!$1:$6</definedName>
    <definedName name="_xlnm.Print_Titles" localSheetId="12">'8.sz.mell'!$1:$6</definedName>
    <definedName name="_xlnm.Print_Titles" localSheetId="13">'9.sz. mell.'!$1:$6</definedName>
  </definedNames>
  <calcPr fullCalcOnLoad="1"/>
</workbook>
</file>

<file path=xl/sharedStrings.xml><?xml version="1.0" encoding="utf-8"?>
<sst xmlns="http://schemas.openxmlformats.org/spreadsheetml/2006/main" count="2031" uniqueCount="580">
  <si>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</si>
  <si>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</si>
  <si>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</si>
  <si>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</si>
  <si>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Felhalmozási bevételek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</si>
  <si>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</si>
  <si>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</si>
  <si>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</si>
  <si>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</si>
  <si>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</si>
  <si>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</si>
  <si>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</si>
  <si>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</si>
  <si>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</si>
  <si>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</si>
  <si>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</si>
  <si>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</si>
  <si>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</si>
  <si>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</si>
  <si>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</si>
  <si>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</si>
  <si>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</si>
  <si>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</si>
  <si>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</si>
  <si>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</si>
  <si>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</si>
  <si>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</si>
  <si>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</si>
  <si>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</si>
  <si>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</si>
  <si>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</si>
  <si>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</si>
  <si>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</si>
  <si>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</si>
  <si>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</si>
  <si>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</si>
  <si>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</si>
  <si>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</si>
  <si>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</si>
  <si>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</si>
  <si>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</si>
  <si>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</si>
  <si>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</si>
  <si>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</si>
  <si>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</si>
  <si>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</si>
  <si>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</si>
  <si>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</si>
  <si>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</si>
  <si>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</si>
  <si>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</si>
  <si>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</si>
  <si>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</si>
  <si>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</si>
  <si>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</si>
  <si>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</si>
  <si>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</si>
  <si>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</si>
  <si>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</si>
  <si>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</si>
  <si>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</si>
  <si>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</si>
  <si>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</si>
  <si>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</si>
  <si>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</si>
  <si>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</si>
  <si>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</si>
  <si>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</si>
  <si>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</si>
  <si>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</si>
  <si>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</si>
  <si>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</si>
  <si>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</si>
  <si>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</si>
  <si>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</si>
  <si>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</si>
  <si>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</si>
  <si>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</si>
  <si>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</si>
  <si>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</si>
  <si>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</si>
  <si>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</si>
  <si>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</si>
  <si>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</si>
  <si>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</si>
  <si>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</si>
  <si>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</si>
  <si>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</si>
  <si>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</si>
  <si>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</si>
  <si>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</si>
  <si>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</si>
  <si>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</si>
  <si>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</si>
  <si>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</si>
  <si>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</si>
  <si>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</si>
  <si>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</si>
  <si>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</si>
  <si>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</si>
  <si>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</si>
  <si>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</si>
  <si>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</si>
  <si>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</si>
  <si>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</si>
  <si>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</si>
  <si>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</si>
  <si>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</si>
  <si>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</si>
  <si>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</si>
  <si>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</si>
  <si>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</si>
  <si>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</si>
  <si>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</si>
  <si>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</si>
  <si>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</si>
  <si>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</si>
  <si>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</si>
  <si>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</si>
  <si>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</si>
  <si>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</si>
  <si>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</si>
  <si>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</si>
  <si>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</si>
  <si>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</si>
  <si>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</si>
  <si>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</si>
  <si>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</si>
  <si>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</si>
  <si>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</si>
  <si>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</si>
  <si>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</si>
  <si>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</si>
  <si>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</si>
  <si>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</si>
  <si>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</si>
  <si>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</si>
  <si>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</si>
  <si>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</si>
  <si>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</si>
  <si>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</si>
  <si>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</si>
  <si>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</si>
  <si>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</si>
  <si>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</si>
  <si>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</si>
  <si>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</si>
  <si>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</si>
  <si>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</si>
  <si>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</si>
  <si>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</si>
  <si>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</si>
  <si>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</si>
  <si>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</si>
  <si>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</si>
  <si>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</si>
  <si>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</si>
  <si>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</si>
  <si>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</si>
  <si>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</si>
  <si>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</si>
  <si>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</si>
  <si>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</si>
  <si>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</si>
  <si>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</si>
  <si>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</si>
  <si>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</si>
  <si>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</si>
  <si>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</si>
  <si>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</si>
  <si>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</si>
  <si>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</si>
  <si>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</si>
  <si>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</si>
  <si>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</si>
  <si>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</si>
  <si>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</si>
  <si>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</si>
  <si>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</si>
  <si>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</si>
  <si>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</si>
  <si>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</si>
  <si>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</si>
  <si>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</si>
  <si>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</si>
  <si>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</si>
  <si>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</si>
  <si>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</si>
  <si>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</si>
  <si>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</si>
  <si>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</si>
  <si>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</si>
  <si>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</si>
  <si>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</si>
  <si>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</si>
  <si>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</si>
  <si>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</si>
  <si>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</si>
  <si>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</si>
  <si>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</si>
  <si>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</si>
  <si>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</si>
  <si>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</si>
  <si>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</si>
  <si>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</si>
  <si>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</si>
  <si>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</si>
  <si>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</si>
  <si>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</si>
  <si>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</si>
  <si>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</si>
  <si>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</si>
  <si>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</si>
  <si>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</si>
  <si>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</si>
  <si>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</si>
  <si>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</si>
  <si>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</si>
  <si>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</si>
  <si>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</si>
  <si>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</si>
  <si>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</si>
  <si>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</si>
  <si>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</si>
  <si>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</si>
  <si>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</si>
  <si>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</si>
  <si>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</si>
  <si>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</si>
  <si>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</si>
  <si>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</si>
  <si>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</si>
  <si>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</si>
  <si>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</si>
  <si>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</si>
  <si>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</si>
  <si>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</si>
  <si>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</si>
  <si>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</si>
  <si>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</si>
  <si>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</si>
  <si>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</si>
  <si>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</si>
  <si>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</si>
  <si>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</si>
  <si>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</si>
  <si>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</si>
  <si>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</si>
  <si>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</si>
  <si>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</si>
  <si>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</si>
  <si>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</si>
  <si>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</si>
  <si>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</si>
  <si>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</si>
  <si>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</si>
  <si>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</si>
  <si>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</si>
  <si>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</si>
  <si>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</si>
  <si>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</si>
  <si>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</si>
  <si>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</si>
  <si>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</si>
  <si>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</si>
  <si>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</si>
  <si>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</si>
  <si>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</si>
  <si>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</si>
  <si>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</si>
  <si>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</si>
  <si>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</si>
  <si>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</si>
  <si>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</si>
  <si>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</si>
  <si>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</si>
  <si>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</si>
  <si>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</si>
  <si>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</si>
  <si>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</si>
  <si>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</si>
  <si>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</si>
  <si>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</si>
  <si>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</si>
  <si>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</si>
  <si>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</si>
  <si>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</si>
  <si>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</si>
  <si>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</si>
  <si>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</si>
  <si>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</si>
  <si>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</si>
  <si>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</si>
  <si>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</si>
  <si>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</si>
  <si>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</si>
  <si>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</si>
  <si>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</si>
  <si>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</si>
  <si>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</si>
  <si>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</si>
  <si>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</si>
  <si>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</si>
  <si>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</si>
  <si>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</si>
  <si>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</si>
  <si>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</si>
  <si>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</si>
  <si>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</si>
  <si>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</si>
  <si>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</si>
  <si>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</si>
  <si>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</si>
  <si>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</si>
  <si>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</si>
  <si>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</si>
  <si>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</si>
  <si>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</si>
  <si>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</si>
  <si>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</si>
  <si>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</si>
  <si>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</si>
  <si>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</si>
  <si>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</si>
  <si>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</si>
  <si>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</si>
  <si>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</si>
  <si>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</si>
  <si>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</si>
  <si>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</si>
  <si>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</si>
  <si>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</si>
  <si>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</si>
  <si>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</si>
  <si>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Költségvetési kiadások összesen (1.+...+12.)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</si>
  <si>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</si>
  <si>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</si>
  <si>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</si>
  <si>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</si>
  <si>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</si>
  <si>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</si>
  <si>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</si>
  <si>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</si>
  <si>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</si>
  <si>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</si>
  <si>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</si>
  <si>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</si>
  <si>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</si>
  <si>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</si>
  <si>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</si>
  <si>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</si>
  <si>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</si>
  <si>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</si>
  <si>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</si>
  <si>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</si>
  <si>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</si>
  <si>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</si>
  <si>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</si>
  <si>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</si>
  <si>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</si>
  <si>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</si>
  <si>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</si>
  <si>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</si>
  <si>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</si>
  <si>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</si>
  <si>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</si>
  <si>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</si>
  <si>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</si>
  <si>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</si>
  <si>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</si>
  <si>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</si>
  <si>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</si>
  <si>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</si>
  <si>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</si>
  <si>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</si>
  <si>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</si>
  <si>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</si>
  <si>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</si>
  <si>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</si>
  <si>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</si>
  <si>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</si>
  <si>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</si>
  <si>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</si>
  <si>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</si>
  <si>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</si>
  <si>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</si>
  <si>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</si>
  <si>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</si>
  <si>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</si>
  <si>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</si>
  <si>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</si>
  <si>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</si>
  <si>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</si>
  <si>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</si>
  <si>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</si>
  <si>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</si>
  <si>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</si>
  <si>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</si>
  <si>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</si>
  <si>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</si>
  <si>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</si>
  <si>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</si>
  <si>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</si>
  <si>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</si>
  <si>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</si>
  <si>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</si>
  <si>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</si>
  <si>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</si>
  <si>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</si>
  <si>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</si>
  <si>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</si>
  <si>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</si>
  <si>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</si>
  <si>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</si>
  <si>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</si>
  <si>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</si>
  <si>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</si>
  <si>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</si>
  <si>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</si>
  <si>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</si>
  <si>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</si>
  <si>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</si>
  <si>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</si>
  <si>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</si>
  <si>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</si>
  <si>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</si>
  <si>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</si>
  <si>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</si>
  <si>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</si>
  <si>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</si>
  <si>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</si>
  <si>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</si>
  <si>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</si>
  <si>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</si>
  <si>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</si>
  <si>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</si>
  <si>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</si>
  <si>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</si>
  <si>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</si>
  <si>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</si>
  <si>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</si>
  <si>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</si>
  <si>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</si>
  <si>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</si>
  <si>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</si>
  <si>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</si>
  <si>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</si>
  <si>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</si>
  <si>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</si>
  <si>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</si>
  <si>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</si>
  <si>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</si>
  <si>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</si>
  <si>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</si>
  <si>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</si>
  <si>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</si>
  <si>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</si>
  <si>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</si>
  <si>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</si>
  <si>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</si>
  <si>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</si>
  <si>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</si>
  <si>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</si>
  <si>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</si>
  <si>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</si>
  <si>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</si>
  <si>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</si>
  <si>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</si>
  <si>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</si>
  <si>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</si>
  <si>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</si>
  <si>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</si>
  <si>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</si>
  <si>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</si>
  <si>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</si>
  <si>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</si>
  <si>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</si>
  <si>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</si>
  <si>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</si>
  <si>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</si>
  <si>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Szent Antal Óvoda és Bölcsőde</t>
  </si>
  <si>
    <t>Zrímyi Miklós M űvelődési Ház és Könyvtár</t>
  </si>
  <si>
    <t>Berzence Nagyközségi Önkormányzat</t>
  </si>
  <si>
    <t>67100602-15210016</t>
  </si>
  <si>
    <t>Ft</t>
  </si>
  <si>
    <t>o</t>
  </si>
  <si>
    <t>Berzence. 2015. február</t>
  </si>
  <si>
    <t>Polgármesteri hivatal</t>
  </si>
  <si>
    <t xml:space="preserve">   -  Intézményfinanszirozás</t>
  </si>
  <si>
    <t>Berzencéért Alapítvány</t>
  </si>
  <si>
    <t>Sportegyesület Berzence</t>
  </si>
  <si>
    <t>Tűzoltó Egyesület</t>
  </si>
  <si>
    <t>Polgárőrség</t>
  </si>
  <si>
    <t>Asztalitenisz Egyesület</t>
  </si>
  <si>
    <t>működési támogatás</t>
  </si>
  <si>
    <t>A települési önkormányzatok működési támogatása</t>
  </si>
  <si>
    <t>Határátkelőhelyek fenntartásának támogatása</t>
  </si>
  <si>
    <t>Óvodapedagógusok segítők bértámogatása</t>
  </si>
  <si>
    <t>Óvodaműködtetési támogatás</t>
  </si>
  <si>
    <t>Szociális, gyermekjóléti és gyermekétkeztetési feladatok támogatása feladatok támogatása</t>
  </si>
  <si>
    <t>Települési önkormányzatok nyilvános könyvtári és közművelődési feladatainak támogaása</t>
  </si>
  <si>
    <t>2015</t>
  </si>
  <si>
    <t>Óvoda udvari játékok létesítése</t>
  </si>
  <si>
    <t>Főkonyha dagasztógép és ros sütő lap vásárlása</t>
  </si>
  <si>
    <t>Bozótvágó vásárlás (város és községgazd.)</t>
  </si>
  <si>
    <t>Z.M Műv. Ház számitógép vásárlás (2 db)</t>
  </si>
  <si>
    <t>Bemutatóhelyen filagor, féltetős  raktár készítés</t>
  </si>
  <si>
    <t>Út felújítások (Vadaskerti, Május1, Diófa, Szent Imre utcák)</t>
  </si>
  <si>
    <t>Képújság program és számítógép beszerzés</t>
  </si>
  <si>
    <t>Mozgáskorlátozottak Egyesülete</t>
  </si>
  <si>
    <t>müködési támogatás</t>
  </si>
  <si>
    <t>Mentő Alapítvány</t>
  </si>
  <si>
    <t>Szeretet Temploma Alapítvány</t>
  </si>
  <si>
    <t>Nyugdijas klub támogatása</t>
  </si>
  <si>
    <t>Tanulmányi díj</t>
  </si>
  <si>
    <t>2015. évi előirányzat</t>
  </si>
  <si>
    <t>E/Ft</t>
  </si>
  <si>
    <t>Lakásfenntartási támogatás</t>
  </si>
  <si>
    <t>Foglalkoztatást helyetesítő támogatás</t>
  </si>
  <si>
    <t>Rendszeres szoc. Segély</t>
  </si>
  <si>
    <t>Nyári gyermekétkeztetés</t>
  </si>
  <si>
    <t>Rászorultságtól függő normatív kedvezmény</t>
  </si>
  <si>
    <t>Beiskolázási támogatás</t>
  </si>
  <si>
    <t>Átmeneti segély</t>
  </si>
  <si>
    <t>Átmeneti segély (szemétszáll. Tám)</t>
  </si>
  <si>
    <t>Közgyógyellátás támogatása</t>
  </si>
  <si>
    <t>Köztemetés</t>
  </si>
  <si>
    <t>Temetési segély</t>
  </si>
  <si>
    <t>Ellátottak juttatása összesen:</t>
  </si>
  <si>
    <t>2015.évi előir.</t>
  </si>
  <si>
    <t>Módos.</t>
  </si>
  <si>
    <t>Működési célú támogatások államház.belülről</t>
  </si>
  <si>
    <t xml:space="preserve">Hiány belső finanszírozásának bevételei </t>
  </si>
  <si>
    <t xml:space="preserve">Hiány külső finanszírozásának bevételei  </t>
  </si>
  <si>
    <t>Munkaadókat terhelő járulékok és szoc. hjárul adó</t>
  </si>
  <si>
    <t>2015. évi előir.</t>
  </si>
  <si>
    <t>2015. évi mód. Előir.</t>
  </si>
  <si>
    <t xml:space="preserve">Költségvetési bevételek összesen: </t>
  </si>
  <si>
    <t>Hiány külső finanszírozásának bevételei (20+ )</t>
  </si>
  <si>
    <t xml:space="preserve">Költségvetési kiadások összesen: </t>
  </si>
  <si>
    <t>Felhalmozási célú támogatások államház. belülről</t>
  </si>
  <si>
    <t>2015. évi mód előir.</t>
  </si>
  <si>
    <t>Módosítás</t>
  </si>
  <si>
    <t>2015. évi mód. Előirány</t>
  </si>
  <si>
    <t>2015. évi előirány</t>
  </si>
  <si>
    <t>2015. évi mód. Előirány.</t>
  </si>
  <si>
    <t>Települési rendezési terv II.sz. módosítása</t>
  </si>
  <si>
    <t>Polg. Hivatal NOD32 program vásárlása</t>
  </si>
  <si>
    <t>Óvoda vízesblokkjának felújítása</t>
  </si>
  <si>
    <t>Vízrákötés Virág utcai telephelyen</t>
  </si>
  <si>
    <t>Wolsvagen VWT T5 Kombi Rt gépjármű beszerzés</t>
  </si>
  <si>
    <t>DDOP-3 Házi orvosi és védőnői szolg fejlesztése</t>
  </si>
  <si>
    <t>DDOP-3 Házi orvosi és védőnői szolg. fejlesztése</t>
  </si>
  <si>
    <t xml:space="preserve">DDOP-3.1.3/G-14-2014-0098 </t>
  </si>
  <si>
    <t>"Házi orvosi és védőnői szolgálat infrastrukturális fejlesztése Berzencén"</t>
  </si>
  <si>
    <t>Felújítás</t>
  </si>
  <si>
    <t>Önkormányzatok szociális és gyermekjóléti feladatainak tám.</t>
  </si>
  <si>
    <t xml:space="preserve">Működési célú visszatérítendő tám, kölcsönök visszatérülése </t>
  </si>
  <si>
    <t>Működési célú visszatérítendő támkölcsönök igénybevétele</t>
  </si>
  <si>
    <t>2015. évi mód. Előir</t>
  </si>
  <si>
    <t xml:space="preserve">Működési célú támogatás előző évi visszatérülés </t>
  </si>
  <si>
    <t>2015. évi mód előirány.</t>
  </si>
  <si>
    <t>2015.évi mód. Előir.</t>
  </si>
  <si>
    <t>2015. évi mód. előirány</t>
  </si>
  <si>
    <t>Belterületi út (Május l utca) felújítása</t>
  </si>
  <si>
    <t>Belterületi út (Vadaskerti utca) felújítása</t>
  </si>
  <si>
    <t>Belterületi út (Zrínyi utca) felújítása</t>
  </si>
  <si>
    <t>Belterületi út (Szent Imre utca) felújítása</t>
  </si>
  <si>
    <t>Belterületi ú6 ( Diófa, Diófa-Zrnyi összekötő szak) felú</t>
  </si>
  <si>
    <t>3.-ból EU-s forrásból megvalós.felújítás</t>
  </si>
  <si>
    <t>Felhalm célú átvett pénzeszközök átvétele</t>
  </si>
  <si>
    <t>2015. évi mód. Előirányz</t>
  </si>
  <si>
    <t>7. melléklet a ../2015.(XI.24.) önkormányzati rendelet-tervezethez</t>
  </si>
  <si>
    <t>8.sz. melléklet a ../2015.(XI.24.) önkormányzati rendelet-tervezethez</t>
  </si>
  <si>
    <t>9. melléklet a ../2015.(XI.24.) önkormányzati rendelet-tervezethez</t>
  </si>
  <si>
    <t>6.1.2. melléklet a ……/2015. (XI.24) önkormányzati rendelet-tervezethez</t>
  </si>
  <si>
    <t xml:space="preserve"> Ezer forintban </t>
  </si>
  <si>
    <t>2015. évi mód. Előirányzat</t>
  </si>
  <si>
    <t>6.1.1. melléklet a . /2015(XI.24.) önkormányzati rendelet-tervezethez</t>
  </si>
  <si>
    <t>Mód.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</si>
</sst>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4"/>
      <color indexed="10"/>
      <name val="Times New Roman CE"/>
      <family val="0"/>
    </font>
    <font>
      <sz val="14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49" fontId="14" fillId="0" borderId="13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4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15" xfId="58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vertical="center" wrapText="1"/>
      <protection locked="0"/>
    </xf>
    <xf numFmtId="164" fontId="14" fillId="0" borderId="12" xfId="0" applyNumberFormat="1" applyFont="1" applyFill="1" applyBorder="1" applyAlignment="1" applyProtection="1">
      <alignment vertical="center" wrapText="1"/>
      <protection locked="0"/>
    </xf>
    <xf numFmtId="0" fontId="13" fillId="0" borderId="17" xfId="58" applyFont="1" applyFill="1" applyBorder="1" applyAlignment="1" applyProtection="1">
      <alignment vertical="center" wrapText="1"/>
      <protection/>
    </xf>
    <xf numFmtId="0" fontId="14" fillId="0" borderId="18" xfId="0" applyFont="1" applyBorder="1" applyAlignment="1" applyProtection="1">
      <alignment horizontal="left" vertical="center" indent="1"/>
      <protection locked="0"/>
    </xf>
    <xf numFmtId="3" fontId="14" fillId="0" borderId="19" xfId="0" applyNumberFormat="1" applyFont="1" applyBorder="1" applyAlignment="1" applyProtection="1">
      <alignment horizontal="righ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3" fontId="14" fillId="0" borderId="20" xfId="0" applyNumberFormat="1" applyFont="1" applyBorder="1" applyAlignment="1" applyProtection="1">
      <alignment horizontal="righ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3" fillId="0" borderId="15" xfId="58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8" fillId="0" borderId="2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0" xfId="0" applyNumberFormat="1" applyFont="1" applyFill="1" applyBorder="1" applyAlignment="1" applyProtection="1">
      <alignment horizontal="right" vertical="center" indent="1"/>
      <protection locked="0"/>
    </xf>
    <xf numFmtId="3" fontId="14" fillId="0" borderId="26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3" fontId="19" fillId="0" borderId="16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49" fontId="14" fillId="0" borderId="25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49" fontId="14" fillId="0" borderId="2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7" fillId="0" borderId="27" xfId="0" applyFont="1" applyFill="1" applyBorder="1" applyAlignment="1" applyProtection="1">
      <alignment horizontal="left" vertical="center" wrapText="1"/>
      <protection locked="0"/>
    </xf>
    <xf numFmtId="0" fontId="17" fillId="0" borderId="28" xfId="0" applyFont="1" applyFill="1" applyBorder="1" applyAlignment="1" applyProtection="1">
      <alignment horizontal="left" vertical="center" wrapText="1"/>
      <protection locked="0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164" fontId="6" fillId="33" borderId="17" xfId="0" applyNumberFormat="1" applyFont="1" applyFill="1" applyBorder="1" applyAlignment="1" applyProtection="1">
      <alignment vertical="center" wrapTex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17" xfId="58" applyFont="1" applyFill="1" applyBorder="1" applyAlignment="1" applyProtection="1">
      <alignment horizontal="lef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164" fontId="21" fillId="0" borderId="30" xfId="58" applyNumberFormat="1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4" fillId="0" borderId="11" xfId="0" applyNumberFormat="1" applyFont="1" applyFill="1" applyBorder="1" applyAlignment="1" applyProtection="1">
      <alignment vertical="center"/>
      <protection locked="0"/>
    </xf>
    <xf numFmtId="164" fontId="14" fillId="0" borderId="16" xfId="0" applyNumberFormat="1" applyFont="1" applyFill="1" applyBorder="1" applyAlignment="1" applyProtection="1">
      <alignment vertical="center"/>
      <protection locked="0"/>
    </xf>
    <xf numFmtId="164" fontId="14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left" vertical="center" wrapText="1"/>
      <protection/>
    </xf>
    <xf numFmtId="164" fontId="6" fillId="0" borderId="17" xfId="0" applyNumberFormat="1" applyFont="1" applyFill="1" applyBorder="1" applyAlignment="1" applyProtection="1">
      <alignment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vertical="center" wrapText="1"/>
      <protection/>
    </xf>
    <xf numFmtId="0" fontId="14" fillId="0" borderId="16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4" fillId="0" borderId="31" xfId="0" applyFont="1" applyBorder="1" applyAlignment="1" applyProtection="1">
      <alignment horizontal="right" vertical="center" indent="1"/>
      <protection/>
    </xf>
    <xf numFmtId="0" fontId="14" fillId="0" borderId="21" xfId="0" applyFont="1" applyBorder="1" applyAlignment="1" applyProtection="1">
      <alignment horizontal="right" vertical="center" indent="1"/>
      <protection/>
    </xf>
    <xf numFmtId="0" fontId="14" fillId="0" borderId="25" xfId="0" applyFont="1" applyBorder="1" applyAlignment="1" applyProtection="1">
      <alignment horizontal="right" vertical="center" indent="1"/>
      <protection/>
    </xf>
    <xf numFmtId="164" fontId="0" fillId="34" borderId="32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2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49" fontId="14" fillId="0" borderId="31" xfId="0" applyNumberFormat="1" applyFont="1" applyFill="1" applyBorder="1" applyAlignment="1" applyProtection="1">
      <alignment vertical="center"/>
      <protection/>
    </xf>
    <xf numFmtId="3" fontId="14" fillId="0" borderId="19" xfId="0" applyNumberFormat="1" applyFont="1" applyFill="1" applyBorder="1" applyAlignment="1" applyProtection="1">
      <alignment vertical="center"/>
      <protection/>
    </xf>
    <xf numFmtId="49" fontId="19" fillId="0" borderId="21" xfId="0" applyNumberFormat="1" applyFont="1" applyFill="1" applyBorder="1" applyAlignment="1" applyProtection="1" quotePrefix="1">
      <alignment horizontal="left" vertical="center" indent="1"/>
      <protection/>
    </xf>
    <xf numFmtId="3" fontId="19" fillId="0" borderId="20" xfId="0" applyNumberFormat="1" applyFont="1" applyFill="1" applyBorder="1" applyAlignment="1" applyProtection="1">
      <alignment vertical="center"/>
      <protection/>
    </xf>
    <xf numFmtId="49" fontId="14" fillId="0" borderId="21" xfId="0" applyNumberFormat="1" applyFont="1" applyFill="1" applyBorder="1" applyAlignment="1" applyProtection="1">
      <alignment vertical="center"/>
      <protection/>
    </xf>
    <xf numFmtId="3" fontId="14" fillId="0" borderId="20" xfId="0" applyNumberFormat="1" applyFont="1" applyFill="1" applyBorder="1" applyAlignment="1" applyProtection="1">
      <alignment vertical="center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3" fontId="14" fillId="0" borderId="17" xfId="0" applyNumberFormat="1" applyFont="1" applyFill="1" applyBorder="1" applyAlignment="1" applyProtection="1">
      <alignment vertical="center"/>
      <protection/>
    </xf>
    <xf numFmtId="3" fontId="14" fillId="0" borderId="22" xfId="0" applyNumberFormat="1" applyFont="1" applyFill="1" applyBorder="1" applyAlignment="1" applyProtection="1">
      <alignment vertical="center"/>
      <protection/>
    </xf>
    <xf numFmtId="49" fontId="14" fillId="0" borderId="21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9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164" fontId="13" fillId="0" borderId="41" xfId="0" applyNumberFormat="1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horizontal="center" vertical="center"/>
      <protection/>
    </xf>
    <xf numFmtId="164" fontId="13" fillId="0" borderId="20" xfId="0" applyNumberFormat="1" applyFont="1" applyFill="1" applyBorder="1" applyAlignment="1" applyProtection="1">
      <alignment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164" fontId="13" fillId="0" borderId="17" xfId="0" applyNumberFormat="1" applyFont="1" applyFill="1" applyBorder="1" applyAlignment="1" applyProtection="1">
      <alignment vertical="center"/>
      <protection/>
    </xf>
    <xf numFmtId="164" fontId="13" fillId="0" borderId="22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right" vertical="center"/>
      <protection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4" xfId="0" applyNumberForma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ill="1" applyBorder="1" applyAlignment="1" applyProtection="1">
      <alignment horizontal="left" vertical="center" wrapText="1" inden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25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16" fillId="0" borderId="35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" fillId="0" borderId="0" xfId="58" applyFill="1" applyAlignment="1" applyProtection="1">
      <alignment/>
      <protection/>
    </xf>
    <xf numFmtId="0" fontId="5" fillId="0" borderId="0" xfId="58" applyFont="1" applyFill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21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14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49" fontId="14" fillId="0" borderId="25" xfId="58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 horizontal="center" wrapText="1"/>
      <protection/>
    </xf>
    <xf numFmtId="0" fontId="17" fillId="0" borderId="21" xfId="0" applyFont="1" applyBorder="1" applyAlignment="1" applyProtection="1">
      <alignment horizontal="center" wrapText="1"/>
      <protection/>
    </xf>
    <xf numFmtId="0" fontId="17" fillId="0" borderId="25" xfId="0" applyFont="1" applyBorder="1" applyAlignment="1" applyProtection="1">
      <alignment horizontal="center" wrapText="1"/>
      <protection/>
    </xf>
    <xf numFmtId="0" fontId="18" fillId="0" borderId="23" xfId="0" applyFont="1" applyBorder="1" applyAlignment="1" applyProtection="1">
      <alignment horizontal="center" wrapText="1"/>
      <protection/>
    </xf>
    <xf numFmtId="49" fontId="14" fillId="0" borderId="31" xfId="58" applyNumberFormat="1" applyFont="1" applyFill="1" applyBorder="1" applyAlignment="1" applyProtection="1">
      <alignment horizontal="center" vertical="center" wrapText="1"/>
      <protection/>
    </xf>
    <xf numFmtId="49" fontId="14" fillId="0" borderId="13" xfId="58" applyNumberFormat="1" applyFont="1" applyFill="1" applyBorder="1" applyAlignment="1" applyProtection="1">
      <alignment horizontal="center" vertical="center" wrapText="1"/>
      <protection/>
    </xf>
    <xf numFmtId="49" fontId="14" fillId="0" borderId="52" xfId="58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49" fontId="14" fillId="0" borderId="31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4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3" xfId="0" applyNumberForma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5" xfId="58" applyNumberFormat="1" applyFont="1" applyFill="1" applyBorder="1" applyAlignment="1" applyProtection="1">
      <alignment horizontal="center" vertical="center" wrapText="1"/>
      <protection/>
    </xf>
    <xf numFmtId="6" fontId="1" fillId="0" borderId="0" xfId="0" applyNumberFormat="1" applyFont="1" applyFill="1" applyAlignment="1" applyProtection="1">
      <alignment/>
      <protection/>
    </xf>
    <xf numFmtId="0" fontId="30" fillId="0" borderId="16" xfId="0" applyFont="1" applyBorder="1" applyAlignment="1">
      <alignment/>
    </xf>
    <xf numFmtId="0" fontId="2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13" fillId="0" borderId="53" xfId="58" applyFont="1" applyFill="1" applyBorder="1" applyAlignment="1" applyProtection="1">
      <alignment horizontal="left" vertical="center" wrapText="1" indent="1"/>
      <protection/>
    </xf>
    <xf numFmtId="0" fontId="17" fillId="0" borderId="54" xfId="0" applyFont="1" applyBorder="1" applyAlignment="1" applyProtection="1">
      <alignment horizontal="left" wrapText="1" indent="1"/>
      <protection/>
    </xf>
    <xf numFmtId="0" fontId="17" fillId="0" borderId="43" xfId="0" applyFont="1" applyBorder="1" applyAlignment="1" applyProtection="1">
      <alignment horizontal="left" wrapText="1" indent="1"/>
      <protection/>
    </xf>
    <xf numFmtId="0" fontId="17" fillId="0" borderId="43" xfId="0" applyFont="1" applyBorder="1" applyAlignment="1" applyProtection="1">
      <alignment horizontal="left" vertical="center" wrapText="1" indent="1"/>
      <protection/>
    </xf>
    <xf numFmtId="0" fontId="17" fillId="0" borderId="55" xfId="0" applyFont="1" applyBorder="1" applyAlignment="1" applyProtection="1">
      <alignment horizontal="left" vertical="center" wrapText="1" indent="1"/>
      <protection/>
    </xf>
    <xf numFmtId="0" fontId="18" fillId="0" borderId="53" xfId="0" applyFont="1" applyBorder="1" applyAlignment="1" applyProtection="1">
      <alignment horizontal="left" vertical="center" wrapText="1" indent="1"/>
      <protection/>
    </xf>
    <xf numFmtId="0" fontId="17" fillId="0" borderId="55" xfId="0" applyFont="1" applyBorder="1" applyAlignment="1" applyProtection="1">
      <alignment horizontal="left" wrapText="1" indent="1"/>
      <protection/>
    </xf>
    <xf numFmtId="0" fontId="17" fillId="0" borderId="43" xfId="0" applyFont="1" applyBorder="1" applyAlignment="1" applyProtection="1" quotePrefix="1">
      <alignment horizontal="left" wrapText="1" indent="1"/>
      <protection/>
    </xf>
    <xf numFmtId="0" fontId="18" fillId="0" borderId="53" xfId="0" applyFont="1" applyBorder="1" applyAlignment="1" applyProtection="1">
      <alignment wrapText="1"/>
      <protection/>
    </xf>
    <xf numFmtId="0" fontId="18" fillId="0" borderId="56" xfId="0" applyFont="1" applyBorder="1" applyAlignment="1" applyProtection="1">
      <alignment wrapText="1"/>
      <protection/>
    </xf>
    <xf numFmtId="0" fontId="13" fillId="0" borderId="57" xfId="58" applyFont="1" applyFill="1" applyBorder="1" applyAlignment="1" applyProtection="1">
      <alignment vertical="center" wrapText="1"/>
      <protection/>
    </xf>
    <xf numFmtId="0" fontId="14" fillId="0" borderId="58" xfId="58" applyFont="1" applyFill="1" applyBorder="1" applyAlignment="1" applyProtection="1">
      <alignment horizontal="left" vertical="center" wrapText="1" indent="1"/>
      <protection/>
    </xf>
    <xf numFmtId="0" fontId="14" fillId="0" borderId="43" xfId="58" applyFont="1" applyFill="1" applyBorder="1" applyAlignment="1" applyProtection="1">
      <alignment horizontal="left" vertical="center" wrapText="1" indent="1"/>
      <protection/>
    </xf>
    <xf numFmtId="0" fontId="14" fillId="0" borderId="55" xfId="58" applyFont="1" applyFill="1" applyBorder="1" applyAlignment="1" applyProtection="1">
      <alignment horizontal="left" vertical="center" wrapText="1" indent="1"/>
      <protection/>
    </xf>
    <xf numFmtId="0" fontId="14" fillId="0" borderId="38" xfId="58" applyFont="1" applyFill="1" applyBorder="1" applyAlignment="1" applyProtection="1">
      <alignment horizontal="left" vertical="center" wrapText="1" indent="1"/>
      <protection/>
    </xf>
    <xf numFmtId="0" fontId="14" fillId="0" borderId="55" xfId="58" applyFont="1" applyFill="1" applyBorder="1" applyAlignment="1" applyProtection="1">
      <alignment horizontal="left" vertical="center" wrapText="1" indent="6"/>
      <protection/>
    </xf>
    <xf numFmtId="0" fontId="14" fillId="0" borderId="59" xfId="58" applyFont="1" applyFill="1" applyBorder="1" applyAlignment="1" applyProtection="1">
      <alignment horizontal="left" vertical="center" wrapText="1" indent="1"/>
      <protection/>
    </xf>
    <xf numFmtId="0" fontId="14" fillId="0" borderId="54" xfId="58" applyFont="1" applyFill="1" applyBorder="1" applyAlignment="1" applyProtection="1">
      <alignment horizontal="left" vertical="center" wrapText="1" indent="1"/>
      <protection/>
    </xf>
    <xf numFmtId="0" fontId="14" fillId="0" borderId="49" xfId="58" applyFont="1" applyFill="1" applyBorder="1" applyAlignment="1" applyProtection="1">
      <alignment horizontal="left" vertical="center" wrapText="1" indent="1"/>
      <protection/>
    </xf>
    <xf numFmtId="0" fontId="13" fillId="0" borderId="53" xfId="58" applyFont="1" applyFill="1" applyBorder="1" applyAlignment="1" applyProtection="1">
      <alignment horizontal="left" vertical="center" wrapText="1" indent="1"/>
      <protection/>
    </xf>
    <xf numFmtId="0" fontId="14" fillId="0" borderId="60" xfId="58" applyFont="1" applyFill="1" applyBorder="1" applyAlignment="1" applyProtection="1">
      <alignment horizontal="left" vertical="center" wrapText="1" indent="1"/>
      <protection/>
    </xf>
    <xf numFmtId="0" fontId="16" fillId="0" borderId="56" xfId="0" applyFont="1" applyBorder="1" applyAlignment="1" applyProtection="1">
      <alignment horizontal="left" vertical="center" wrapText="1" indent="1"/>
      <protection/>
    </xf>
    <xf numFmtId="0" fontId="13" fillId="0" borderId="53" xfId="58" applyFont="1" applyFill="1" applyBorder="1" applyAlignment="1" applyProtection="1">
      <alignment vertical="center" wrapText="1"/>
      <protection/>
    </xf>
    <xf numFmtId="0" fontId="2" fillId="0" borderId="32" xfId="58" applyFill="1" applyBorder="1" applyProtection="1">
      <alignment/>
      <protection/>
    </xf>
    <xf numFmtId="0" fontId="14" fillId="0" borderId="32" xfId="58" applyFont="1" applyFill="1" applyBorder="1" applyProtection="1">
      <alignment/>
      <protection/>
    </xf>
    <xf numFmtId="0" fontId="0" fillId="0" borderId="32" xfId="58" applyFont="1" applyFill="1" applyBorder="1" applyProtection="1">
      <alignment/>
      <protection/>
    </xf>
    <xf numFmtId="0" fontId="2" fillId="0" borderId="16" xfId="58" applyFill="1" applyBorder="1" applyProtection="1">
      <alignment/>
      <protection/>
    </xf>
    <xf numFmtId="164" fontId="1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16" xfId="0" applyNumberFormat="1" applyFont="1" applyBorder="1" applyAlignment="1" applyProtection="1">
      <alignment horizontal="right" vertical="center" wrapText="1" indent="1"/>
      <protection/>
    </xf>
    <xf numFmtId="164" fontId="18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6" fillId="0" borderId="61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14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64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3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40" xfId="0" applyNumberFormat="1" applyFont="1" applyFill="1" applyBorder="1" applyAlignment="1" applyProtection="1">
      <alignment horizontal="centerContinuous" vertical="center" wrapText="1"/>
      <protection/>
    </xf>
    <xf numFmtId="164" fontId="14" fillId="0" borderId="5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9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9" fillId="0" borderId="65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63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62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64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6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6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vertical="center" wrapText="1"/>
    </xf>
    <xf numFmtId="164" fontId="6" fillId="0" borderId="53" xfId="0" applyNumberFormat="1" applyFont="1" applyFill="1" applyBorder="1" applyAlignment="1" applyProtection="1">
      <alignment horizontal="center" vertical="center" wrapText="1"/>
      <protection/>
    </xf>
    <xf numFmtId="164" fontId="13" fillId="0" borderId="56" xfId="0" applyNumberFormat="1" applyFont="1" applyFill="1" applyBorder="1" applyAlignment="1" applyProtection="1">
      <alignment horizontal="center" vertical="center" wrapText="1"/>
      <protection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/>
    </xf>
    <xf numFmtId="164" fontId="0" fillId="0" borderId="11" xfId="0" applyNumberFormat="1" applyFill="1" applyBorder="1" applyAlignment="1">
      <alignment vertical="center" wrapText="1"/>
    </xf>
    <xf numFmtId="164" fontId="6" fillId="0" borderId="32" xfId="0" applyNumberFormat="1" applyFont="1" applyFill="1" applyBorder="1" applyAlignment="1" applyProtection="1">
      <alignment horizontal="center" vertical="center" wrapText="1"/>
      <protection/>
    </xf>
    <xf numFmtId="164" fontId="3" fillId="0" borderId="32" xfId="0" applyNumberFormat="1" applyFont="1" applyFill="1" applyBorder="1" applyAlignment="1">
      <alignment horizontal="center" vertical="center" wrapText="1"/>
    </xf>
    <xf numFmtId="164" fontId="0" fillId="0" borderId="32" xfId="0" applyNumberFormat="1" applyFill="1" applyBorder="1" applyAlignment="1" applyProtection="1">
      <alignment vertical="center" wrapText="1"/>
      <protection/>
    </xf>
    <xf numFmtId="164" fontId="14" fillId="0" borderId="12" xfId="0" applyNumberFormat="1" applyFont="1" applyFill="1" applyBorder="1" applyAlignment="1" applyProtection="1">
      <alignment vertical="center" wrapText="1"/>
      <protection/>
    </xf>
    <xf numFmtId="164" fontId="0" fillId="0" borderId="12" xfId="0" applyNumberFormat="1" applyFill="1" applyBorder="1" applyAlignment="1">
      <alignment vertical="center" wrapText="1"/>
    </xf>
    <xf numFmtId="164" fontId="13" fillId="33" borderId="53" xfId="0" applyNumberFormat="1" applyFont="1" applyFill="1" applyBorder="1" applyAlignment="1" applyProtection="1">
      <alignment vertical="center" wrapText="1"/>
      <protection/>
    </xf>
    <xf numFmtId="164" fontId="13" fillId="0" borderId="67" xfId="0" applyNumberFormat="1" applyFont="1" applyFill="1" applyBorder="1" applyAlignment="1" applyProtection="1">
      <alignment vertical="center" wrapText="1"/>
      <protection/>
    </xf>
    <xf numFmtId="164" fontId="3" fillId="0" borderId="67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6" fillId="0" borderId="16" xfId="0" applyNumberFormat="1" applyFont="1" applyFill="1" applyBorder="1" applyAlignment="1" applyProtection="1">
      <alignment vertical="center" wrapText="1"/>
      <protection/>
    </xf>
    <xf numFmtId="164" fontId="6" fillId="0" borderId="34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3" fillId="0" borderId="67" xfId="0" applyNumberFormat="1" applyFont="1" applyFill="1" applyBorder="1" applyAlignment="1" applyProtection="1">
      <alignment horizontal="center" vertical="center" wrapText="1"/>
      <protection/>
    </xf>
    <xf numFmtId="164" fontId="0" fillId="0" borderId="67" xfId="0" applyNumberForma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vertical="center" wrapText="1"/>
      <protection/>
    </xf>
    <xf numFmtId="0" fontId="13" fillId="0" borderId="53" xfId="0" applyFont="1" applyFill="1" applyBorder="1" applyAlignment="1" applyProtection="1">
      <alignment horizontal="center" vertical="center" wrapText="1"/>
      <protection/>
    </xf>
    <xf numFmtId="0" fontId="17" fillId="0" borderId="55" xfId="0" applyFont="1" applyBorder="1" applyAlignment="1" applyProtection="1">
      <alignment wrapText="1"/>
      <protection/>
    </xf>
    <xf numFmtId="0" fontId="14" fillId="0" borderId="43" xfId="58" applyFont="1" applyFill="1" applyBorder="1" applyAlignment="1" applyProtection="1">
      <alignment horizontal="left" indent="6"/>
      <protection/>
    </xf>
    <xf numFmtId="0" fontId="14" fillId="0" borderId="43" xfId="58" applyFont="1" applyFill="1" applyBorder="1" applyAlignment="1" applyProtection="1">
      <alignment horizontal="left" vertical="center" wrapText="1" indent="6"/>
      <protection/>
    </xf>
    <xf numFmtId="0" fontId="14" fillId="0" borderId="68" xfId="58" applyFont="1" applyFill="1" applyBorder="1" applyAlignment="1" applyProtection="1">
      <alignment horizontal="left" vertical="center" wrapText="1" indent="6"/>
      <protection/>
    </xf>
    <xf numFmtId="0" fontId="14" fillId="0" borderId="54" xfId="58" applyFont="1" applyFill="1" applyBorder="1" applyAlignment="1" applyProtection="1">
      <alignment horizontal="left" vertical="center" wrapText="1" indent="6"/>
      <protection/>
    </xf>
    <xf numFmtId="0" fontId="13" fillId="0" borderId="56" xfId="58" applyFont="1" applyFill="1" applyBorder="1" applyAlignment="1" applyProtection="1">
      <alignment horizontal="left" vertical="center" wrapText="1" indent="1"/>
      <protection/>
    </xf>
    <xf numFmtId="0" fontId="3" fillId="0" borderId="40" xfId="0" applyFont="1" applyFill="1" applyBorder="1" applyAlignment="1" applyProtection="1">
      <alignment vertical="center" wrapText="1"/>
      <protection/>
    </xf>
    <xf numFmtId="0" fontId="6" fillId="0" borderId="57" xfId="0" applyFont="1" applyFill="1" applyBorder="1" applyAlignment="1" applyProtection="1">
      <alignment horizontal="center" vertical="center" wrapText="1"/>
      <protection/>
    </xf>
    <xf numFmtId="0" fontId="13" fillId="0" borderId="39" xfId="58" applyFont="1" applyFill="1" applyBorder="1" applyAlignment="1" applyProtection="1">
      <alignment horizontal="center" vertical="center" wrapText="1"/>
      <protection/>
    </xf>
    <xf numFmtId="49" fontId="14" fillId="0" borderId="69" xfId="58" applyNumberFormat="1" applyFont="1" applyFill="1" applyBorder="1" applyAlignment="1" applyProtection="1">
      <alignment horizontal="center" vertical="center" wrapText="1"/>
      <protection/>
    </xf>
    <xf numFmtId="49" fontId="14" fillId="0" borderId="70" xfId="58" applyNumberFormat="1" applyFont="1" applyFill="1" applyBorder="1" applyAlignment="1" applyProtection="1">
      <alignment horizontal="center" vertical="center" wrapText="1"/>
      <protection/>
    </xf>
    <xf numFmtId="49" fontId="14" fillId="0" borderId="37" xfId="58" applyNumberFormat="1" applyFont="1" applyFill="1" applyBorder="1" applyAlignment="1" applyProtection="1">
      <alignment horizontal="center" vertical="center" wrapText="1"/>
      <protection/>
    </xf>
    <xf numFmtId="0" fontId="18" fillId="0" borderId="39" xfId="0" applyFont="1" applyBorder="1" applyAlignment="1" applyProtection="1">
      <alignment horizontal="center" wrapText="1"/>
      <protection/>
    </xf>
    <xf numFmtId="0" fontId="17" fillId="0" borderId="69" xfId="0" applyFont="1" applyBorder="1" applyAlignment="1" applyProtection="1">
      <alignment horizontal="center" wrapText="1"/>
      <protection/>
    </xf>
    <xf numFmtId="0" fontId="17" fillId="0" borderId="70" xfId="0" applyFont="1" applyBorder="1" applyAlignment="1" applyProtection="1">
      <alignment horizontal="center" wrapText="1"/>
      <protection/>
    </xf>
    <xf numFmtId="0" fontId="17" fillId="0" borderId="37" xfId="0" applyFont="1" applyBorder="1" applyAlignment="1" applyProtection="1">
      <alignment horizontal="center" wrapText="1"/>
      <protection/>
    </xf>
    <xf numFmtId="0" fontId="18" fillId="0" borderId="71" xfId="0" applyFont="1" applyBorder="1" applyAlignment="1" applyProtection="1">
      <alignment horizontal="center" wrapText="1"/>
      <protection/>
    </xf>
    <xf numFmtId="0" fontId="13" fillId="0" borderId="72" xfId="58" applyFont="1" applyFill="1" applyBorder="1" applyAlignment="1" applyProtection="1">
      <alignment horizontal="center" vertical="center" wrapText="1"/>
      <protection/>
    </xf>
    <xf numFmtId="49" fontId="14" fillId="0" borderId="51" xfId="58" applyNumberFormat="1" applyFont="1" applyFill="1" applyBorder="1" applyAlignment="1" applyProtection="1">
      <alignment horizontal="center" vertical="center" wrapText="1"/>
      <protection/>
    </xf>
    <xf numFmtId="49" fontId="14" fillId="0" borderId="46" xfId="58" applyNumberFormat="1" applyFont="1" applyFill="1" applyBorder="1" applyAlignment="1" applyProtection="1">
      <alignment horizontal="center" vertical="center" wrapText="1"/>
      <protection/>
    </xf>
    <xf numFmtId="49" fontId="14" fillId="0" borderId="36" xfId="58" applyNumberFormat="1" applyFont="1" applyFill="1" applyBorder="1" applyAlignment="1" applyProtection="1">
      <alignment horizontal="center" vertical="center" wrapText="1"/>
      <protection/>
    </xf>
    <xf numFmtId="49" fontId="13" fillId="0" borderId="39" xfId="58" applyNumberFormat="1" applyFont="1" applyFill="1" applyBorder="1" applyAlignment="1" applyProtection="1">
      <alignment horizontal="center" vertical="center" wrapText="1"/>
      <protection/>
    </xf>
    <xf numFmtId="0" fontId="18" fillId="0" borderId="71" xfId="0" applyFont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6" fillId="0" borderId="43" xfId="0" applyFont="1" applyFill="1" applyBorder="1" applyAlignment="1" applyProtection="1">
      <alignment horizontal="center" vertical="center" wrapText="1"/>
      <protection/>
    </xf>
    <xf numFmtId="0" fontId="13" fillId="0" borderId="43" xfId="0" applyFont="1" applyFill="1" applyBorder="1" applyAlignment="1" applyProtection="1">
      <alignment horizontal="center" vertical="center" wrapText="1"/>
      <protection/>
    </xf>
    <xf numFmtId="0" fontId="13" fillId="0" borderId="43" xfId="58" applyFont="1" applyFill="1" applyBorder="1" applyAlignment="1" applyProtection="1">
      <alignment horizontal="left" vertical="center" wrapText="1" indent="1"/>
      <protection/>
    </xf>
    <xf numFmtId="0" fontId="18" fillId="0" borderId="43" xfId="0" applyFont="1" applyBorder="1" applyAlignment="1" applyProtection="1">
      <alignment horizontal="left" vertical="center" wrapText="1" indent="1"/>
      <protection/>
    </xf>
    <xf numFmtId="0" fontId="17" fillId="0" borderId="43" xfId="0" applyFont="1" applyBorder="1" applyAlignment="1" applyProtection="1">
      <alignment wrapText="1"/>
      <protection/>
    </xf>
    <xf numFmtId="0" fontId="18" fillId="0" borderId="43" xfId="0" applyFont="1" applyBorder="1" applyAlignment="1" applyProtection="1">
      <alignment wrapText="1"/>
      <protection/>
    </xf>
    <xf numFmtId="0" fontId="6" fillId="0" borderId="43" xfId="0" applyFont="1" applyFill="1" applyBorder="1" applyAlignment="1" applyProtection="1">
      <alignment horizontal="left" vertical="center" wrapText="1" indent="1"/>
      <protection/>
    </xf>
    <xf numFmtId="0" fontId="13" fillId="0" borderId="43" xfId="58" applyFont="1" applyFill="1" applyBorder="1" applyAlignment="1" applyProtection="1">
      <alignment vertical="center" wrapText="1"/>
      <protection/>
    </xf>
    <xf numFmtId="0" fontId="13" fillId="0" borderId="43" xfId="58" applyFont="1" applyFill="1" applyBorder="1" applyAlignment="1" applyProtection="1">
      <alignment horizontal="left" vertical="center" wrapText="1" indent="1"/>
      <protection/>
    </xf>
    <xf numFmtId="0" fontId="16" fillId="0" borderId="43" xfId="0" applyFont="1" applyBorder="1" applyAlignment="1" applyProtection="1">
      <alignment horizontal="left" vertical="center" wrapText="1" indent="1"/>
      <protection/>
    </xf>
    <xf numFmtId="0" fontId="0" fillId="0" borderId="43" xfId="0" applyFont="1" applyFill="1" applyBorder="1" applyAlignment="1" applyProtection="1">
      <alignment vertical="center" wrapText="1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164" fontId="6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vertical="center" wrapText="1"/>
      <protection/>
    </xf>
    <xf numFmtId="0" fontId="5" fillId="0" borderId="32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vertical="center" wrapText="1"/>
      <protection/>
    </xf>
    <xf numFmtId="0" fontId="1" fillId="0" borderId="32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" fillId="0" borderId="32" xfId="0" applyFont="1" applyFill="1" applyBorder="1" applyAlignment="1" applyProtection="1">
      <alignment vertical="center" wrapText="1"/>
      <protection/>
    </xf>
    <xf numFmtId="0" fontId="13" fillId="0" borderId="53" xfId="0" applyFont="1" applyFill="1" applyBorder="1" applyAlignment="1" applyProtection="1">
      <alignment horizontal="left" vertical="center" wrapText="1" indent="1"/>
      <protection/>
    </xf>
    <xf numFmtId="0" fontId="14" fillId="0" borderId="54" xfId="58" applyFont="1" applyFill="1" applyBorder="1" applyAlignment="1" applyProtection="1">
      <alignment horizontal="left" vertical="center" wrapText="1" indent="1"/>
      <protection/>
    </xf>
    <xf numFmtId="0" fontId="14" fillId="0" borderId="43" xfId="58" applyFont="1" applyFill="1" applyBorder="1" applyAlignment="1" applyProtection="1">
      <alignment horizontal="left" vertical="center" wrapText="1" indent="1"/>
      <protection/>
    </xf>
    <xf numFmtId="0" fontId="14" fillId="0" borderId="56" xfId="58" applyFont="1" applyFill="1" applyBorder="1" applyAlignment="1" applyProtection="1">
      <alignment horizontal="left" vertical="center" wrapText="1" indent="1"/>
      <protection/>
    </xf>
    <xf numFmtId="0" fontId="23" fillId="0" borderId="40" xfId="0" applyFont="1" applyBorder="1" applyAlignment="1" applyProtection="1">
      <alignment horizontal="left" wrapText="1" indent="1"/>
      <protection/>
    </xf>
    <xf numFmtId="0" fontId="6" fillId="0" borderId="53" xfId="0" applyFont="1" applyFill="1" applyBorder="1" applyAlignment="1" applyProtection="1">
      <alignment horizontal="lef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32" xfId="0" applyFont="1" applyFill="1" applyBorder="1" applyAlignment="1" applyProtection="1">
      <alignment horizontal="right" vertical="center" wrapText="1" indent="1"/>
      <protection/>
    </xf>
    <xf numFmtId="0" fontId="0" fillId="0" borderId="32" xfId="0" applyFill="1" applyBorder="1" applyAlignment="1" applyProtection="1">
      <alignment horizontal="right" vertical="center" wrapText="1" indent="1"/>
      <protection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32" xfId="0" applyFont="1" applyFill="1" applyBorder="1" applyAlignment="1" applyProtection="1">
      <alignment horizontal="right" vertical="center" wrapText="1" indent="1"/>
      <protection/>
    </xf>
    <xf numFmtId="0" fontId="3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 applyProtection="1">
      <alignment horizontal="center" vertical="center" wrapText="1"/>
      <protection/>
    </xf>
    <xf numFmtId="0" fontId="5" fillId="0" borderId="32" xfId="0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2" xfId="0" applyFont="1" applyFill="1" applyBorder="1" applyAlignment="1">
      <alignment vertical="center" wrapText="1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2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164" fontId="18" fillId="0" borderId="32" xfId="0" applyNumberFormat="1" applyFont="1" applyBorder="1" applyAlignment="1" applyProtection="1">
      <alignment horizontal="right" vertical="center" wrapText="1" indent="1"/>
      <protection/>
    </xf>
    <xf numFmtId="164" fontId="16" fillId="0" borderId="32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32" xfId="0" applyFont="1" applyFill="1" applyBorder="1" applyAlignment="1" applyProtection="1">
      <alignment horizontal="right" vertical="center" wrapText="1" indent="1"/>
      <protection/>
    </xf>
    <xf numFmtId="0" fontId="6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13" fillId="0" borderId="73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vertical="center" wrapText="1"/>
      <protection/>
    </xf>
    <xf numFmtId="0" fontId="14" fillId="0" borderId="32" xfId="0" applyFont="1" applyFill="1" applyBorder="1" applyAlignment="1" applyProtection="1">
      <alignment horizontal="right" vertical="center" wrapText="1"/>
      <protection/>
    </xf>
    <xf numFmtId="0" fontId="19" fillId="0" borderId="32" xfId="0" applyFont="1" applyFill="1" applyBorder="1" applyAlignment="1" applyProtection="1">
      <alignment horizontal="right" vertical="center" wrapText="1"/>
      <protection/>
    </xf>
    <xf numFmtId="0" fontId="13" fillId="0" borderId="32" xfId="0" applyFont="1" applyFill="1" applyBorder="1" applyAlignment="1" applyProtection="1">
      <alignment horizontal="right" vertical="center" wrapText="1"/>
      <protection/>
    </xf>
    <xf numFmtId="0" fontId="14" fillId="0" borderId="32" xfId="0" applyFont="1" applyFill="1" applyBorder="1" applyAlignment="1" applyProtection="1">
      <alignment vertical="center" wrapText="1"/>
      <protection/>
    </xf>
    <xf numFmtId="0" fontId="14" fillId="0" borderId="32" xfId="0" applyFont="1" applyFill="1" applyBorder="1" applyAlignment="1" applyProtection="1">
      <alignment vertical="center" wrapText="1"/>
      <protection/>
    </xf>
    <xf numFmtId="0" fontId="13" fillId="0" borderId="32" xfId="0" applyFont="1" applyFill="1" applyBorder="1" applyAlignment="1" applyProtection="1">
      <alignment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2" fillId="0" borderId="32" xfId="58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21" fillId="0" borderId="0" xfId="58" applyNumberFormat="1" applyFont="1" applyFill="1" applyBorder="1" applyAlignment="1" applyProtection="1">
      <alignment horizontal="left" vertical="center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13" fillId="0" borderId="56" xfId="58" applyFont="1" applyFill="1" applyBorder="1" applyAlignment="1" applyProtection="1">
      <alignment horizontal="left" vertical="center" wrapText="1" indent="1"/>
      <protection/>
    </xf>
    <xf numFmtId="0" fontId="6" fillId="0" borderId="32" xfId="58" applyFont="1" applyFill="1" applyBorder="1" applyAlignment="1" applyProtection="1">
      <alignment horizontal="center" vertical="center" wrapText="1"/>
      <protection/>
    </xf>
    <xf numFmtId="0" fontId="13" fillId="0" borderId="32" xfId="58" applyFont="1" applyFill="1" applyBorder="1" applyAlignment="1" applyProtection="1">
      <alignment horizontal="center" vertical="center" wrapText="1"/>
      <protection/>
    </xf>
    <xf numFmtId="0" fontId="13" fillId="0" borderId="32" xfId="58" applyFont="1" applyFill="1" applyBorder="1" applyAlignment="1" applyProtection="1">
      <alignment horizontal="left" vertical="center" wrapText="1" indent="1"/>
      <protection/>
    </xf>
    <xf numFmtId="49" fontId="14" fillId="0" borderId="32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32" xfId="0" applyFont="1" applyBorder="1" applyAlignment="1" applyProtection="1">
      <alignment horizontal="left" wrapText="1" indent="1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7" fillId="0" borderId="32" xfId="0" applyFont="1" applyBorder="1" applyAlignment="1" applyProtection="1" quotePrefix="1">
      <alignment horizontal="left" wrapText="1" indent="1"/>
      <protection/>
    </xf>
    <xf numFmtId="0" fontId="13" fillId="0" borderId="32" xfId="58" applyFont="1" applyFill="1" applyBorder="1" applyAlignment="1" applyProtection="1">
      <alignment horizontal="left" vertical="center" wrapText="1"/>
      <protection/>
    </xf>
    <xf numFmtId="0" fontId="18" fillId="0" borderId="32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vertical="center" wrapText="1"/>
      <protection/>
    </xf>
    <xf numFmtId="0" fontId="17" fillId="0" borderId="32" xfId="0" applyFont="1" applyBorder="1" applyAlignment="1" applyProtection="1">
      <alignment wrapText="1"/>
      <protection/>
    </xf>
    <xf numFmtId="0" fontId="18" fillId="0" borderId="32" xfId="0" applyFont="1" applyBorder="1" applyAlignment="1" applyProtection="1">
      <alignment wrapText="1"/>
      <protection/>
    </xf>
    <xf numFmtId="0" fontId="5" fillId="0" borderId="32" xfId="58" applyFont="1" applyFill="1" applyBorder="1" applyAlignment="1" applyProtection="1">
      <alignment horizontal="center" vertical="center" wrapText="1"/>
      <protection/>
    </xf>
    <xf numFmtId="0" fontId="5" fillId="0" borderId="32" xfId="58" applyFont="1" applyFill="1" applyBorder="1" applyAlignment="1" applyProtection="1">
      <alignment vertical="center" wrapText="1"/>
      <protection/>
    </xf>
    <xf numFmtId="164" fontId="5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21" fillId="0" borderId="32" xfId="58" applyNumberFormat="1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right"/>
      <protection/>
    </xf>
    <xf numFmtId="0" fontId="2" fillId="0" borderId="32" xfId="58" applyFill="1" applyBorder="1" applyAlignment="1" applyProtection="1">
      <alignment/>
      <protection/>
    </xf>
    <xf numFmtId="0" fontId="13" fillId="0" borderId="32" xfId="58" applyFont="1" applyFill="1" applyBorder="1" applyAlignment="1" applyProtection="1">
      <alignment vertical="center" wrapText="1"/>
      <protection/>
    </xf>
    <xf numFmtId="0" fontId="14" fillId="0" borderId="32" xfId="58" applyFont="1" applyFill="1" applyBorder="1" applyAlignment="1" applyProtection="1">
      <alignment horizontal="left" vertical="center" wrapText="1" indent="1"/>
      <protection/>
    </xf>
    <xf numFmtId="0" fontId="14" fillId="0" borderId="32" xfId="58" applyFont="1" applyFill="1" applyBorder="1" applyAlignment="1" applyProtection="1">
      <alignment horizontal="left" vertical="center" wrapText="1" indent="6"/>
      <protection/>
    </xf>
    <xf numFmtId="0" fontId="14" fillId="0" borderId="32" xfId="58" applyFont="1" applyFill="1" applyBorder="1" applyAlignment="1" applyProtection="1">
      <alignment horizontal="left" indent="6"/>
      <protection/>
    </xf>
    <xf numFmtId="0" fontId="14" fillId="0" borderId="32" xfId="58" applyFont="1" applyFill="1" applyBorder="1" applyAlignment="1" applyProtection="1">
      <alignment horizontal="left" vertical="center" wrapText="1" indent="7"/>
      <protection/>
    </xf>
    <xf numFmtId="0" fontId="13" fillId="0" borderId="32" xfId="0" applyFont="1" applyFill="1" applyBorder="1" applyAlignment="1">
      <alignment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3" fillId="0" borderId="32" xfId="58" applyFont="1" applyFill="1" applyBorder="1" applyAlignment="1" applyProtection="1">
      <alignment wrapText="1"/>
      <protection/>
    </xf>
    <xf numFmtId="0" fontId="14" fillId="0" borderId="32" xfId="58" applyFont="1" applyFill="1" applyBorder="1" applyProtection="1">
      <alignment/>
      <protection/>
    </xf>
    <xf numFmtId="0" fontId="13" fillId="0" borderId="32" xfId="58" applyFont="1" applyFill="1" applyBorder="1" applyProtection="1">
      <alignment/>
      <protection/>
    </xf>
    <xf numFmtId="0" fontId="13" fillId="0" borderId="32" xfId="58" applyFont="1" applyFill="1" applyBorder="1" applyProtection="1">
      <alignment/>
      <protection/>
    </xf>
    <xf numFmtId="0" fontId="3" fillId="0" borderId="32" xfId="58" applyFont="1" applyFill="1" applyBorder="1" applyProtection="1">
      <alignment/>
      <protection/>
    </xf>
    <xf numFmtId="0" fontId="3" fillId="0" borderId="32" xfId="58" applyFont="1" applyFill="1" applyBorder="1" applyAlignment="1" applyProtection="1">
      <alignment vertical="center"/>
      <protection/>
    </xf>
    <xf numFmtId="164" fontId="3" fillId="0" borderId="32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2" fillId="0" borderId="32" xfId="0" applyFont="1" applyFill="1" applyBorder="1" applyAlignment="1" applyProtection="1">
      <alignment vertical="center" wrapText="1"/>
      <protection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32" xfId="0" applyFont="1" applyFill="1" applyBorder="1" applyAlignment="1" applyProtection="1">
      <alignment vertical="center" wrapText="1"/>
      <protection/>
    </xf>
    <xf numFmtId="0" fontId="14" fillId="0" borderId="32" xfId="0" applyFont="1" applyFill="1" applyBorder="1" applyAlignment="1" applyProtection="1">
      <alignment horizontal="center" vertical="center" wrapText="1"/>
      <protection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vertical="center" wrapText="1"/>
    </xf>
    <xf numFmtId="164" fontId="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Fill="1" applyAlignment="1" applyProtection="1">
      <alignment vertical="center" wrapText="1"/>
      <protection/>
    </xf>
    <xf numFmtId="0" fontId="13" fillId="0" borderId="32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164" fontId="0" fillId="0" borderId="22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74" xfId="58" applyFont="1" applyFill="1" applyBorder="1" applyAlignment="1" applyProtection="1">
      <alignment horizontal="left" vertical="center" wrapText="1" indent="6"/>
      <protection/>
    </xf>
    <xf numFmtId="164" fontId="14" fillId="0" borderId="74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74" xfId="58" applyFill="1" applyBorder="1" applyProtection="1">
      <alignment/>
      <protection/>
    </xf>
    <xf numFmtId="164" fontId="13" fillId="0" borderId="11" xfId="58" applyNumberFormat="1" applyFont="1" applyFill="1" applyBorder="1" applyAlignment="1" applyProtection="1">
      <alignment horizontal="right" vertical="center" wrapText="1" indent="1"/>
      <protection/>
    </xf>
    <xf numFmtId="0" fontId="2" fillId="0" borderId="11" xfId="58" applyFill="1" applyBorder="1" applyProtection="1">
      <alignment/>
      <protection/>
    </xf>
    <xf numFmtId="0" fontId="13" fillId="0" borderId="16" xfId="58" applyFont="1" applyFill="1" applyBorder="1" applyAlignment="1" applyProtection="1">
      <alignment horizontal="left" vertical="center" wrapText="1" indent="1"/>
      <protection/>
    </xf>
    <xf numFmtId="164" fontId="3" fillId="0" borderId="16" xfId="58" applyNumberFormat="1" applyFont="1" applyFill="1" applyBorder="1" applyAlignment="1" applyProtection="1">
      <alignment horizontal="right" vertical="center" wrapText="1"/>
      <protection/>
    </xf>
    <xf numFmtId="0" fontId="3" fillId="0" borderId="16" xfId="58" applyFont="1" applyFill="1" applyBorder="1" applyAlignment="1" applyProtection="1">
      <alignment vertical="center"/>
      <protection/>
    </xf>
    <xf numFmtId="0" fontId="3" fillId="0" borderId="43" xfId="58" applyFont="1" applyFill="1" applyBorder="1" applyAlignment="1" applyProtection="1">
      <alignment vertical="center"/>
      <protection/>
    </xf>
    <xf numFmtId="0" fontId="2" fillId="0" borderId="54" xfId="58" applyFill="1" applyBorder="1" applyProtection="1">
      <alignment/>
      <protection/>
    </xf>
    <xf numFmtId="0" fontId="2" fillId="0" borderId="0" xfId="58" applyFill="1" applyBorder="1" applyProtection="1">
      <alignment/>
      <protection/>
    </xf>
    <xf numFmtId="0" fontId="3" fillId="0" borderId="75" xfId="58" applyFont="1" applyFill="1" applyBorder="1" applyAlignment="1" applyProtection="1">
      <alignment vertical="center"/>
      <protection/>
    </xf>
    <xf numFmtId="0" fontId="13" fillId="0" borderId="34" xfId="58" applyFont="1" applyFill="1" applyBorder="1" applyAlignment="1" applyProtection="1">
      <alignment horizontal="left" vertical="center" wrapText="1" indent="1"/>
      <protection/>
    </xf>
    <xf numFmtId="0" fontId="13" fillId="0" borderId="57" xfId="58" applyFont="1" applyFill="1" applyBorder="1" applyAlignment="1" applyProtection="1">
      <alignment horizontal="left" vertical="center" wrapText="1" indent="1"/>
      <protection/>
    </xf>
    <xf numFmtId="164" fontId="16" fillId="0" borderId="12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12" xfId="58" applyFont="1" applyFill="1" applyBorder="1" applyProtection="1">
      <alignment/>
      <protection/>
    </xf>
    <xf numFmtId="0" fontId="5" fillId="0" borderId="12" xfId="58" applyFont="1" applyFill="1" applyBorder="1" applyProtection="1">
      <alignment/>
      <protection/>
    </xf>
    <xf numFmtId="0" fontId="18" fillId="0" borderId="71" xfId="0" applyFont="1" applyBorder="1" applyAlignment="1" applyProtection="1">
      <alignment horizontal="left" vertical="center" wrapText="1" indent="1"/>
      <protection/>
    </xf>
    <xf numFmtId="0" fontId="16" fillId="0" borderId="67" xfId="0" applyFont="1" applyBorder="1" applyAlignment="1" applyProtection="1">
      <alignment horizontal="left" vertical="center" wrapText="1" indent="1"/>
      <protection/>
    </xf>
    <xf numFmtId="164" fontId="28" fillId="0" borderId="67" xfId="0" applyNumberFormat="1" applyFont="1" applyBorder="1" applyAlignment="1" applyProtection="1" quotePrefix="1">
      <alignment horizontal="right" vertical="center" wrapText="1" indent="1"/>
      <protection/>
    </xf>
    <xf numFmtId="0" fontId="3" fillId="0" borderId="67" xfId="58" applyFont="1" applyFill="1" applyBorder="1" applyProtection="1">
      <alignment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30" xfId="58" applyFont="1" applyFill="1" applyBorder="1" applyAlignment="1" applyProtection="1">
      <alignment horizontal="right"/>
      <protection/>
    </xf>
    <xf numFmtId="0" fontId="0" fillId="0" borderId="30" xfId="0" applyBorder="1" applyAlignment="1">
      <alignment horizontal="right"/>
    </xf>
    <xf numFmtId="164" fontId="21" fillId="0" borderId="30" xfId="58" applyNumberFormat="1" applyFont="1" applyFill="1" applyBorder="1" applyAlignment="1" applyProtection="1">
      <alignment horizontal="left" vertical="center"/>
      <protection/>
    </xf>
    <xf numFmtId="164" fontId="5" fillId="0" borderId="32" xfId="58" applyNumberFormat="1" applyFont="1" applyFill="1" applyBorder="1" applyAlignment="1" applyProtection="1">
      <alignment horizontal="center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21" fillId="0" borderId="0" xfId="58" applyNumberFormat="1" applyFont="1" applyFill="1" applyBorder="1" applyAlignment="1" applyProtection="1">
      <alignment horizontal="left" vertical="center"/>
      <protection/>
    </xf>
    <xf numFmtId="164" fontId="21" fillId="0" borderId="32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29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77" xfId="0" applyNumberFormat="1" applyFont="1" applyFill="1" applyBorder="1" applyAlignment="1" applyProtection="1">
      <alignment horizontal="center" vertical="center" wrapText="1"/>
      <protection/>
    </xf>
    <xf numFmtId="164" fontId="6" fillId="0" borderId="78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4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6" fillId="0" borderId="39" xfId="0" applyFont="1" applyFill="1" applyBorder="1" applyAlignment="1" applyProtection="1">
      <alignment horizontal="left" indent="1"/>
      <protection/>
    </xf>
    <xf numFmtId="0" fontId="6" fillId="0" borderId="40" xfId="0" applyFont="1" applyFill="1" applyBorder="1" applyAlignment="1" applyProtection="1">
      <alignment horizontal="left" indent="1"/>
      <protection/>
    </xf>
    <xf numFmtId="0" fontId="6" fillId="0" borderId="61" xfId="0" applyFont="1" applyFill="1" applyBorder="1" applyAlignment="1" applyProtection="1">
      <alignment horizontal="left" indent="1"/>
      <protection/>
    </xf>
    <xf numFmtId="0" fontId="14" fillId="0" borderId="18" xfId="0" applyFont="1" applyFill="1" applyBorder="1" applyAlignment="1" applyProtection="1">
      <alignment horizontal="right" indent="1"/>
      <protection locked="0"/>
    </xf>
    <xf numFmtId="0" fontId="14" fillId="0" borderId="19" xfId="0" applyFont="1" applyFill="1" applyBorder="1" applyAlignment="1" applyProtection="1">
      <alignment horizontal="right" indent="1"/>
      <protection locked="0"/>
    </xf>
    <xf numFmtId="0" fontId="14" fillId="0" borderId="12" xfId="0" applyFont="1" applyFill="1" applyBorder="1" applyAlignment="1" applyProtection="1">
      <alignment horizontal="right" indent="1"/>
      <protection locked="0"/>
    </xf>
    <xf numFmtId="0" fontId="14" fillId="0" borderId="26" xfId="0" applyFont="1" applyFill="1" applyBorder="1" applyAlignment="1" applyProtection="1">
      <alignment horizontal="right" indent="1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17" xfId="0" applyFont="1" applyFill="1" applyBorder="1" applyAlignment="1" applyProtection="1">
      <alignment horizontal="right" indent="1"/>
      <protection/>
    </xf>
    <xf numFmtId="0" fontId="13" fillId="0" borderId="22" xfId="0" applyFont="1" applyFill="1" applyBorder="1" applyAlignment="1" applyProtection="1">
      <alignment horizontal="right" indent="1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72" xfId="0" applyFont="1" applyFill="1" applyBorder="1" applyAlignment="1" applyProtection="1">
      <alignment horizontal="center"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6" fillId="0" borderId="79" xfId="0" applyFont="1" applyFill="1" applyBorder="1" applyAlignment="1" applyProtection="1">
      <alignment horizontal="center"/>
      <protection/>
    </xf>
    <xf numFmtId="0" fontId="14" fillId="0" borderId="51" xfId="0" applyFont="1" applyFill="1" applyBorder="1" applyAlignment="1" applyProtection="1">
      <alignment horizontal="left" indent="1"/>
      <protection locked="0"/>
    </xf>
    <xf numFmtId="0" fontId="14" fillId="0" borderId="80" xfId="0" applyFont="1" applyFill="1" applyBorder="1" applyAlignment="1" applyProtection="1">
      <alignment horizontal="left" indent="1"/>
      <protection locked="0"/>
    </xf>
    <xf numFmtId="0" fontId="14" fillId="0" borderId="81" xfId="0" applyFont="1" applyFill="1" applyBorder="1" applyAlignment="1" applyProtection="1">
      <alignment horizontal="left" indent="1"/>
      <protection locked="0"/>
    </xf>
    <xf numFmtId="0" fontId="14" fillId="0" borderId="37" xfId="0" applyFont="1" applyFill="1" applyBorder="1" applyAlignment="1" applyProtection="1">
      <alignment horizontal="left" indent="1"/>
      <protection locked="0"/>
    </xf>
    <xf numFmtId="0" fontId="14" fillId="0" borderId="38" xfId="0" applyFont="1" applyFill="1" applyBorder="1" applyAlignment="1" applyProtection="1">
      <alignment horizontal="left" indent="1"/>
      <protection locked="0"/>
    </xf>
    <xf numFmtId="0" fontId="14" fillId="0" borderId="64" xfId="0" applyFont="1" applyFill="1" applyBorder="1" applyAlignment="1" applyProtection="1">
      <alignment horizontal="left" indent="1"/>
      <protection locked="0"/>
    </xf>
    <xf numFmtId="0" fontId="24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73" xfId="0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6" fillId="0" borderId="39" xfId="0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vertical="center"/>
    </xf>
    <xf numFmtId="0" fontId="0" fillId="0" borderId="48" xfId="0" applyBorder="1" applyAlignment="1">
      <alignment vertical="center"/>
    </xf>
    <xf numFmtId="0" fontId="24" fillId="0" borderId="30" xfId="0" applyFont="1" applyBorder="1" applyAlignment="1" applyProtection="1">
      <alignment horizontal="right" vertical="top"/>
      <protection locked="0"/>
    </xf>
    <xf numFmtId="0" fontId="0" fillId="0" borderId="30" xfId="0" applyBorder="1" applyAlignment="1">
      <alignment/>
    </xf>
    <xf numFmtId="164" fontId="12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24" fillId="0" borderId="0" xfId="0" applyFont="1" applyBorder="1" applyAlignment="1" applyProtection="1">
      <alignment horizontal="right" vertical="top"/>
      <protection/>
    </xf>
    <xf numFmtId="0" fontId="0" fillId="0" borderId="0" xfId="0" applyBorder="1" applyAlignment="1">
      <alignment/>
    </xf>
    <xf numFmtId="0" fontId="2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>
      <alignment horizontal="center" textRotation="180"/>
    </xf>
    <xf numFmtId="0" fontId="21" fillId="0" borderId="0" xfId="0" applyFont="1" applyAlignment="1" applyProtection="1">
      <alignment horizontal="right"/>
      <protection/>
    </xf>
    <xf numFmtId="0" fontId="6" fillId="0" borderId="39" xfId="0" applyFont="1" applyBorder="1" applyAlignment="1" applyProtection="1">
      <alignment horizontal="left" vertical="center" indent="2"/>
      <protection/>
    </xf>
    <xf numFmtId="0" fontId="6" fillId="0" borderId="61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A5" sqref="A5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119</v>
      </c>
    </row>
    <row r="4" spans="1:2" ht="12.75">
      <c r="A4" s="68"/>
      <c r="B4" s="68"/>
    </row>
    <row r="5" spans="1:2" s="74" customFormat="1" ht="15.75">
      <c r="A5" s="45" t="s">
        <v>376</v>
      </c>
      <c r="B5" s="73"/>
    </row>
    <row r="6" spans="1:2" ht="12.75">
      <c r="A6" s="68"/>
      <c r="B6" s="68"/>
    </row>
    <row r="7" spans="1:2" ht="12.75">
      <c r="A7" s="68" t="s">
        <v>474</v>
      </c>
      <c r="B7" s="68" t="s">
        <v>435</v>
      </c>
    </row>
    <row r="8" spans="1:2" ht="12.75">
      <c r="A8" s="68" t="s">
        <v>475</v>
      </c>
      <c r="B8" s="68" t="s">
        <v>436</v>
      </c>
    </row>
    <row r="9" spans="1:2" ht="12.75">
      <c r="A9" s="68" t="s">
        <v>476</v>
      </c>
      <c r="B9" s="68" t="s">
        <v>437</v>
      </c>
    </row>
    <row r="10" spans="1:2" ht="12.75">
      <c r="A10" s="68"/>
      <c r="B10" s="68"/>
    </row>
    <row r="11" spans="1:2" ht="12.75">
      <c r="A11" s="68"/>
      <c r="B11" s="68"/>
    </row>
    <row r="12" spans="1:2" s="74" customFormat="1" ht="15.75">
      <c r="A12" s="45" t="str">
        <f>+CONCATENATE(LEFT(A5,4),". évi előirányzat KIADÁSOK")</f>
        <v>2015. évi előirányzat KIADÁSOK</v>
      </c>
      <c r="B12" s="73"/>
    </row>
    <row r="13" spans="1:2" ht="12.75">
      <c r="A13" s="68"/>
      <c r="B13" s="68"/>
    </row>
    <row r="14" spans="1:2" ht="12.75">
      <c r="A14" s="68" t="s">
        <v>477</v>
      </c>
      <c r="B14" s="68" t="s">
        <v>438</v>
      </c>
    </row>
    <row r="15" spans="1:2" ht="12.75">
      <c r="A15" s="68" t="s">
        <v>478</v>
      </c>
      <c r="B15" s="68" t="s">
        <v>439</v>
      </c>
    </row>
    <row r="16" spans="1:2" ht="12.75">
      <c r="A16" s="68" t="s">
        <v>479</v>
      </c>
      <c r="B16" s="68" t="s">
        <v>440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zoomScale="130" zoomScaleNormal="130" zoomScaleSheetLayoutView="85" workbookViewId="0" topLeftCell="A125">
      <selection activeCell="J158" sqref="J158"/>
    </sheetView>
  </sheetViews>
  <sheetFormatPr defaultColWidth="9.00390625" defaultRowHeight="12.75"/>
  <cols>
    <col min="1" max="1" width="12.875" style="207" customWidth="1"/>
    <col min="2" max="2" width="57.125" style="208" customWidth="1"/>
    <col min="3" max="3" width="12.375" style="209" customWidth="1"/>
    <col min="4" max="5" width="10.125" style="2" customWidth="1"/>
    <col min="6" max="6" width="11.875" style="2" customWidth="1"/>
    <col min="7" max="16384" width="9.375" style="2" customWidth="1"/>
  </cols>
  <sheetData>
    <row r="1" spans="1:6" s="1" customFormat="1" ht="16.5" customHeight="1" thickBot="1">
      <c r="A1" s="122"/>
      <c r="B1" s="568" t="s">
        <v>578</v>
      </c>
      <c r="C1" s="569"/>
      <c r="D1" s="569"/>
      <c r="E1" s="569"/>
      <c r="F1" s="569"/>
    </row>
    <row r="2" spans="1:6" s="52" customFormat="1" ht="21" customHeight="1" thickBot="1" thickTop="1">
      <c r="A2" s="215" t="s">
        <v>54</v>
      </c>
      <c r="B2" s="574" t="s">
        <v>176</v>
      </c>
      <c r="C2" s="575"/>
      <c r="D2" s="575"/>
      <c r="E2" s="575"/>
      <c r="F2" s="576"/>
    </row>
    <row r="3" spans="1:6" s="52" customFormat="1" ht="17.25" thickBot="1" thickTop="1">
      <c r="A3" s="124" t="s">
        <v>156</v>
      </c>
      <c r="B3" s="574" t="s">
        <v>374</v>
      </c>
      <c r="C3" s="575"/>
      <c r="D3" s="575"/>
      <c r="E3" s="575"/>
      <c r="F3" s="576"/>
    </row>
    <row r="4" spans="1:3" s="53" customFormat="1" ht="15.75" customHeight="1" thickBot="1">
      <c r="A4" s="125"/>
      <c r="B4" s="125"/>
      <c r="C4" s="126" t="s">
        <v>47</v>
      </c>
    </row>
    <row r="5" spans="1:6" ht="48.75" thickBot="1">
      <c r="A5" s="216" t="s">
        <v>158</v>
      </c>
      <c r="B5" s="378" t="s">
        <v>48</v>
      </c>
      <c r="C5" s="411" t="s">
        <v>515</v>
      </c>
      <c r="D5" s="428" t="s">
        <v>577</v>
      </c>
      <c r="E5" s="428" t="s">
        <v>542</v>
      </c>
      <c r="F5" s="412" t="s">
        <v>536</v>
      </c>
    </row>
    <row r="6" spans="1:6" s="40" customFormat="1" ht="12.75" customHeight="1" thickBot="1">
      <c r="A6" s="135" t="s">
        <v>441</v>
      </c>
      <c r="B6" s="379" t="s">
        <v>442</v>
      </c>
      <c r="C6" s="413" t="s">
        <v>443</v>
      </c>
      <c r="D6" s="414"/>
      <c r="E6" s="414"/>
      <c r="F6" s="414"/>
    </row>
    <row r="7" spans="1:6" s="40" customFormat="1" ht="15.75" customHeight="1" thickBot="1">
      <c r="A7" s="128"/>
      <c r="B7" s="378" t="s">
        <v>50</v>
      </c>
      <c r="C7" s="415"/>
      <c r="D7" s="414"/>
      <c r="E7" s="414"/>
      <c r="F7" s="414"/>
    </row>
    <row r="8" spans="1:6" s="40" customFormat="1" ht="12" customHeight="1" thickBot="1">
      <c r="A8" s="360" t="s">
        <v>11</v>
      </c>
      <c r="B8" s="380" t="s">
        <v>200</v>
      </c>
      <c r="C8" s="416">
        <f>+C9+C10+C11+C12+C13+C14</f>
        <v>173598</v>
      </c>
      <c r="D8" s="429">
        <v>199148</v>
      </c>
      <c r="E8" s="429">
        <v>1859</v>
      </c>
      <c r="F8" s="429">
        <v>201007</v>
      </c>
    </row>
    <row r="9" spans="1:6" s="54" customFormat="1" ht="12" customHeight="1" thickBot="1">
      <c r="A9" s="361" t="s">
        <v>73</v>
      </c>
      <c r="B9" s="264" t="s">
        <v>201</v>
      </c>
      <c r="C9" s="417">
        <v>56641</v>
      </c>
      <c r="D9" s="444">
        <v>56641</v>
      </c>
      <c r="E9" s="444">
        <v>-1</v>
      </c>
      <c r="F9" s="444">
        <v>56640</v>
      </c>
    </row>
    <row r="10" spans="1:6" s="55" customFormat="1" ht="12" customHeight="1" thickBot="1">
      <c r="A10" s="362" t="s">
        <v>74</v>
      </c>
      <c r="B10" s="264" t="s">
        <v>202</v>
      </c>
      <c r="C10" s="417">
        <v>24619</v>
      </c>
      <c r="D10" s="444">
        <v>24619</v>
      </c>
      <c r="E10" s="444"/>
      <c r="F10" s="444">
        <v>24619</v>
      </c>
    </row>
    <row r="11" spans="1:6" s="55" customFormat="1" ht="12" customHeight="1" thickBot="1">
      <c r="A11" s="362" t="s">
        <v>75</v>
      </c>
      <c r="B11" s="264" t="s">
        <v>203</v>
      </c>
      <c r="C11" s="417">
        <v>66484</v>
      </c>
      <c r="D11" s="444">
        <v>65654</v>
      </c>
      <c r="E11" s="444">
        <v>-14019</v>
      </c>
      <c r="F11" s="444">
        <v>51635</v>
      </c>
    </row>
    <row r="12" spans="1:6" s="55" customFormat="1" ht="12" customHeight="1" thickBot="1">
      <c r="A12" s="362" t="s">
        <v>76</v>
      </c>
      <c r="B12" s="264" t="s">
        <v>204</v>
      </c>
      <c r="C12" s="417">
        <v>2901</v>
      </c>
      <c r="D12" s="444">
        <v>2901</v>
      </c>
      <c r="E12" s="444"/>
      <c r="F12" s="444">
        <v>2901</v>
      </c>
    </row>
    <row r="13" spans="1:6" s="55" customFormat="1" ht="12" customHeight="1" thickBot="1">
      <c r="A13" s="362" t="s">
        <v>116</v>
      </c>
      <c r="B13" s="264" t="s">
        <v>448</v>
      </c>
      <c r="C13" s="417">
        <v>22953</v>
      </c>
      <c r="D13" s="444">
        <v>49333</v>
      </c>
      <c r="E13" s="444">
        <v>15879</v>
      </c>
      <c r="F13" s="444">
        <v>65212</v>
      </c>
    </row>
    <row r="14" spans="1:6" s="54" customFormat="1" ht="12" customHeight="1" thickBot="1">
      <c r="A14" s="363" t="s">
        <v>77</v>
      </c>
      <c r="B14" s="264" t="s">
        <v>378</v>
      </c>
      <c r="C14" s="417"/>
      <c r="D14" s="444"/>
      <c r="E14" s="444"/>
      <c r="F14" s="444"/>
    </row>
    <row r="15" spans="1:6" s="54" customFormat="1" ht="12" customHeight="1" thickBot="1">
      <c r="A15" s="360" t="s">
        <v>12</v>
      </c>
      <c r="B15" s="381" t="s">
        <v>205</v>
      </c>
      <c r="C15" s="416">
        <f>+C16+C17+C18+C19+C20</f>
        <v>27858</v>
      </c>
      <c r="D15" s="477">
        <v>52963</v>
      </c>
      <c r="E15" s="477">
        <v>302</v>
      </c>
      <c r="F15" s="477">
        <v>53265</v>
      </c>
    </row>
    <row r="16" spans="1:6" s="54" customFormat="1" ht="12" customHeight="1" thickBot="1">
      <c r="A16" s="361" t="s">
        <v>79</v>
      </c>
      <c r="B16" s="264" t="s">
        <v>206</v>
      </c>
      <c r="C16" s="417"/>
      <c r="D16" s="444"/>
      <c r="E16" s="444"/>
      <c r="F16" s="444"/>
    </row>
    <row r="17" spans="1:7" s="54" customFormat="1" ht="12" customHeight="1" thickBot="1">
      <c r="A17" s="362" t="s">
        <v>80</v>
      </c>
      <c r="B17" s="264" t="s">
        <v>560</v>
      </c>
      <c r="C17" s="417"/>
      <c r="D17" s="444">
        <v>1293</v>
      </c>
      <c r="E17" s="444">
        <v>-30</v>
      </c>
      <c r="F17" s="444">
        <v>1263</v>
      </c>
      <c r="G17" s="376"/>
    </row>
    <row r="18" spans="1:6" s="54" customFormat="1" ht="12" customHeight="1" thickBot="1">
      <c r="A18" s="362" t="s">
        <v>81</v>
      </c>
      <c r="B18" s="264" t="s">
        <v>367</v>
      </c>
      <c r="C18" s="417"/>
      <c r="D18" s="444"/>
      <c r="E18" s="444"/>
      <c r="F18" s="444"/>
    </row>
    <row r="19" spans="1:6" s="54" customFormat="1" ht="12" customHeight="1" thickBot="1">
      <c r="A19" s="362" t="s">
        <v>82</v>
      </c>
      <c r="B19" s="264" t="s">
        <v>368</v>
      </c>
      <c r="C19" s="417"/>
      <c r="D19" s="444"/>
      <c r="E19" s="444"/>
      <c r="F19" s="444"/>
    </row>
    <row r="20" spans="1:6" s="54" customFormat="1" ht="12" customHeight="1" thickBot="1">
      <c r="A20" s="362" t="s">
        <v>83</v>
      </c>
      <c r="B20" s="264" t="s">
        <v>208</v>
      </c>
      <c r="C20" s="417">
        <v>27858</v>
      </c>
      <c r="D20" s="444">
        <v>51670</v>
      </c>
      <c r="E20" s="444">
        <v>332</v>
      </c>
      <c r="F20" s="444">
        <v>52002</v>
      </c>
    </row>
    <row r="21" spans="1:6" s="55" customFormat="1" ht="12" customHeight="1" thickBot="1">
      <c r="A21" s="363" t="s">
        <v>89</v>
      </c>
      <c r="B21" s="264" t="s">
        <v>209</v>
      </c>
      <c r="C21" s="417"/>
      <c r="D21" s="444"/>
      <c r="E21" s="444"/>
      <c r="F21" s="444"/>
    </row>
    <row r="22" spans="1:6" s="55" customFormat="1" ht="12" customHeight="1" thickBot="1">
      <c r="A22" s="360" t="s">
        <v>13</v>
      </c>
      <c r="B22" s="380" t="s">
        <v>210</v>
      </c>
      <c r="C22" s="416">
        <f>+C23+C24+C25+C26+C27</f>
        <v>0</v>
      </c>
      <c r="D22" s="477">
        <v>33454</v>
      </c>
      <c r="E22" s="477">
        <v>43993</v>
      </c>
      <c r="F22" s="477">
        <v>77447</v>
      </c>
    </row>
    <row r="23" spans="1:6" s="55" customFormat="1" ht="12" customHeight="1" thickBot="1">
      <c r="A23" s="361" t="s">
        <v>62</v>
      </c>
      <c r="B23" s="264" t="s">
        <v>211</v>
      </c>
      <c r="C23" s="417"/>
      <c r="D23" s="444"/>
      <c r="E23" s="444"/>
      <c r="F23" s="444"/>
    </row>
    <row r="24" spans="1:6" s="54" customFormat="1" ht="12" customHeight="1" thickBot="1">
      <c r="A24" s="362" t="s">
        <v>63</v>
      </c>
      <c r="B24" s="264" t="s">
        <v>212</v>
      </c>
      <c r="C24" s="417"/>
      <c r="D24" s="444"/>
      <c r="E24" s="444"/>
      <c r="F24" s="444"/>
    </row>
    <row r="25" spans="1:6" s="55" customFormat="1" ht="12" customHeight="1" thickBot="1">
      <c r="A25" s="362" t="s">
        <v>64</v>
      </c>
      <c r="B25" s="264" t="s">
        <v>369</v>
      </c>
      <c r="C25" s="417"/>
      <c r="D25" s="444"/>
      <c r="E25" s="444"/>
      <c r="F25" s="444"/>
    </row>
    <row r="26" spans="1:6" s="55" customFormat="1" ht="12" customHeight="1" thickBot="1">
      <c r="A26" s="362" t="s">
        <v>65</v>
      </c>
      <c r="B26" s="264" t="s">
        <v>370</v>
      </c>
      <c r="C26" s="417"/>
      <c r="D26" s="444"/>
      <c r="E26" s="444"/>
      <c r="F26" s="444"/>
    </row>
    <row r="27" spans="1:6" s="55" customFormat="1" ht="12" customHeight="1" thickBot="1">
      <c r="A27" s="362" t="s">
        <v>130</v>
      </c>
      <c r="B27" s="264" t="s">
        <v>213</v>
      </c>
      <c r="C27" s="417"/>
      <c r="D27" s="444">
        <v>33454</v>
      </c>
      <c r="E27" s="444">
        <v>43993</v>
      </c>
      <c r="F27" s="444">
        <v>77447</v>
      </c>
    </row>
    <row r="28" spans="1:6" s="55" customFormat="1" ht="12" customHeight="1" thickBot="1">
      <c r="A28" s="363" t="s">
        <v>131</v>
      </c>
      <c r="B28" s="264" t="s">
        <v>214</v>
      </c>
      <c r="C28" s="417"/>
      <c r="D28" s="444">
        <v>25104</v>
      </c>
      <c r="E28" s="444"/>
      <c r="F28" s="444">
        <v>25104</v>
      </c>
    </row>
    <row r="29" spans="1:6" s="55" customFormat="1" ht="12" customHeight="1" thickBot="1">
      <c r="A29" s="360" t="s">
        <v>132</v>
      </c>
      <c r="B29" s="380" t="s">
        <v>215</v>
      </c>
      <c r="C29" s="419">
        <f>+C30+C34+C35+C36</f>
        <v>35370</v>
      </c>
      <c r="D29" s="477">
        <v>33858</v>
      </c>
      <c r="E29" s="477">
        <v>4150</v>
      </c>
      <c r="F29" s="477">
        <v>38008</v>
      </c>
    </row>
    <row r="30" spans="1:6" s="55" customFormat="1" ht="12" customHeight="1" thickBot="1">
      <c r="A30" s="361" t="s">
        <v>216</v>
      </c>
      <c r="B30" s="264" t="s">
        <v>449</v>
      </c>
      <c r="C30" s="420">
        <f>+C31+C32+C33</f>
        <v>29570</v>
      </c>
      <c r="D30" s="444">
        <v>27858</v>
      </c>
      <c r="E30" s="444">
        <v>4000</v>
      </c>
      <c r="F30" s="444">
        <v>31858</v>
      </c>
    </row>
    <row r="31" spans="1:6" s="55" customFormat="1" ht="12" customHeight="1" thickBot="1">
      <c r="A31" s="362" t="s">
        <v>217</v>
      </c>
      <c r="B31" s="264" t="s">
        <v>222</v>
      </c>
      <c r="C31" s="417">
        <v>8500</v>
      </c>
      <c r="D31" s="444">
        <v>500</v>
      </c>
      <c r="E31" s="444"/>
      <c r="F31" s="444">
        <v>8500</v>
      </c>
    </row>
    <row r="32" spans="1:6" s="55" customFormat="1" ht="12" customHeight="1" thickBot="1">
      <c r="A32" s="362" t="s">
        <v>218</v>
      </c>
      <c r="B32" s="264" t="s">
        <v>223</v>
      </c>
      <c r="C32" s="417"/>
      <c r="D32" s="444">
        <v>9</v>
      </c>
      <c r="E32" s="444"/>
      <c r="F32" s="444">
        <v>9</v>
      </c>
    </row>
    <row r="33" spans="1:6" s="55" customFormat="1" ht="12" customHeight="1" thickBot="1">
      <c r="A33" s="362" t="s">
        <v>382</v>
      </c>
      <c r="B33" s="269" t="s">
        <v>383</v>
      </c>
      <c r="C33" s="417">
        <v>21070</v>
      </c>
      <c r="D33" s="444">
        <v>19349</v>
      </c>
      <c r="E33" s="444">
        <v>4000</v>
      </c>
      <c r="F33" s="444">
        <v>23349</v>
      </c>
    </row>
    <row r="34" spans="1:6" s="55" customFormat="1" ht="12" customHeight="1" thickBot="1">
      <c r="A34" s="362" t="s">
        <v>219</v>
      </c>
      <c r="B34" s="264" t="s">
        <v>224</v>
      </c>
      <c r="C34" s="417">
        <v>5500</v>
      </c>
      <c r="D34" s="444"/>
      <c r="E34" s="444"/>
      <c r="F34" s="444">
        <v>5500</v>
      </c>
    </row>
    <row r="35" spans="1:6" s="55" customFormat="1" ht="12" customHeight="1" thickBot="1">
      <c r="A35" s="362" t="s">
        <v>220</v>
      </c>
      <c r="B35" s="264" t="s">
        <v>225</v>
      </c>
      <c r="C35" s="417">
        <v>100</v>
      </c>
      <c r="D35" s="444"/>
      <c r="E35" s="444"/>
      <c r="F35" s="444">
        <v>100</v>
      </c>
    </row>
    <row r="36" spans="1:6" s="55" customFormat="1" ht="12" customHeight="1" thickBot="1">
      <c r="A36" s="363" t="s">
        <v>221</v>
      </c>
      <c r="B36" s="264" t="s">
        <v>226</v>
      </c>
      <c r="C36" s="417">
        <v>200</v>
      </c>
      <c r="D36" s="444">
        <v>400</v>
      </c>
      <c r="E36" s="444">
        <v>150</v>
      </c>
      <c r="F36" s="444">
        <v>550</v>
      </c>
    </row>
    <row r="37" spans="1:6" s="55" customFormat="1" ht="12" customHeight="1" thickBot="1">
      <c r="A37" s="360" t="s">
        <v>15</v>
      </c>
      <c r="B37" s="380" t="s">
        <v>379</v>
      </c>
      <c r="C37" s="416">
        <f>SUM(C38:C48)</f>
        <v>32891</v>
      </c>
      <c r="D37" s="477">
        <v>32891</v>
      </c>
      <c r="E37" s="477">
        <v>320</v>
      </c>
      <c r="F37" s="477">
        <v>33211</v>
      </c>
    </row>
    <row r="38" spans="1:6" s="55" customFormat="1" ht="12" customHeight="1" thickBot="1">
      <c r="A38" s="361" t="s">
        <v>66</v>
      </c>
      <c r="B38" s="264" t="s">
        <v>229</v>
      </c>
      <c r="C38" s="417">
        <v>750</v>
      </c>
      <c r="D38" s="444">
        <v>750</v>
      </c>
      <c r="E38" s="444"/>
      <c r="F38" s="444">
        <v>750</v>
      </c>
    </row>
    <row r="39" spans="1:6" s="55" customFormat="1" ht="12" customHeight="1" thickBot="1">
      <c r="A39" s="362" t="s">
        <v>67</v>
      </c>
      <c r="B39" s="264" t="s">
        <v>230</v>
      </c>
      <c r="C39" s="417">
        <v>250</v>
      </c>
      <c r="D39" s="444">
        <v>250</v>
      </c>
      <c r="E39" s="444"/>
      <c r="F39" s="444">
        <v>250</v>
      </c>
    </row>
    <row r="40" spans="1:6" s="55" customFormat="1" ht="12" customHeight="1" thickBot="1">
      <c r="A40" s="362" t="s">
        <v>68</v>
      </c>
      <c r="B40" s="264" t="s">
        <v>231</v>
      </c>
      <c r="C40" s="417"/>
      <c r="D40" s="444"/>
      <c r="E40" s="444"/>
      <c r="F40" s="444"/>
    </row>
    <row r="41" spans="1:6" s="55" customFormat="1" ht="12" customHeight="1" thickBot="1">
      <c r="A41" s="362" t="s">
        <v>134</v>
      </c>
      <c r="B41" s="264" t="s">
        <v>232</v>
      </c>
      <c r="C41" s="417">
        <v>4722</v>
      </c>
      <c r="D41" s="444">
        <v>4722</v>
      </c>
      <c r="E41" s="444"/>
      <c r="F41" s="444">
        <v>4722</v>
      </c>
    </row>
    <row r="42" spans="1:6" s="55" customFormat="1" ht="12" customHeight="1" thickBot="1">
      <c r="A42" s="362" t="s">
        <v>135</v>
      </c>
      <c r="B42" s="264" t="s">
        <v>233</v>
      </c>
      <c r="C42" s="417">
        <v>21180</v>
      </c>
      <c r="D42" s="444">
        <v>21180</v>
      </c>
      <c r="E42" s="444"/>
      <c r="F42" s="444">
        <v>21180</v>
      </c>
    </row>
    <row r="43" spans="1:6" s="55" customFormat="1" ht="12" customHeight="1" thickBot="1">
      <c r="A43" s="362" t="s">
        <v>136</v>
      </c>
      <c r="B43" s="264" t="s">
        <v>234</v>
      </c>
      <c r="C43" s="417">
        <v>5989</v>
      </c>
      <c r="D43" s="444">
        <v>5989</v>
      </c>
      <c r="E43" s="444"/>
      <c r="F43" s="444">
        <v>5989</v>
      </c>
    </row>
    <row r="44" spans="1:6" s="55" customFormat="1" ht="12" customHeight="1" thickBot="1">
      <c r="A44" s="362" t="s">
        <v>137</v>
      </c>
      <c r="B44" s="264" t="s">
        <v>235</v>
      </c>
      <c r="C44" s="417"/>
      <c r="D44" s="444"/>
      <c r="E44" s="444"/>
      <c r="F44" s="444"/>
    </row>
    <row r="45" spans="1:6" s="55" customFormat="1" ht="12" customHeight="1" thickBot="1">
      <c r="A45" s="362" t="s">
        <v>138</v>
      </c>
      <c r="B45" s="264" t="s">
        <v>236</v>
      </c>
      <c r="C45" s="417"/>
      <c r="D45" s="444"/>
      <c r="E45" s="444">
        <v>70</v>
      </c>
      <c r="F45" s="444">
        <v>70</v>
      </c>
    </row>
    <row r="46" spans="1:6" s="55" customFormat="1" ht="12" customHeight="1" thickBot="1">
      <c r="A46" s="362" t="s">
        <v>227</v>
      </c>
      <c r="B46" s="264" t="s">
        <v>237</v>
      </c>
      <c r="C46" s="421"/>
      <c r="D46" s="444"/>
      <c r="E46" s="444"/>
      <c r="F46" s="444"/>
    </row>
    <row r="47" spans="1:6" s="55" customFormat="1" ht="12" customHeight="1" thickBot="1">
      <c r="A47" s="363" t="s">
        <v>228</v>
      </c>
      <c r="B47" s="264" t="s">
        <v>381</v>
      </c>
      <c r="C47" s="421"/>
      <c r="D47" s="444"/>
      <c r="E47" s="444"/>
      <c r="F47" s="444"/>
    </row>
    <row r="48" spans="1:6" s="55" customFormat="1" ht="12" customHeight="1" thickBot="1">
      <c r="A48" s="363" t="s">
        <v>380</v>
      </c>
      <c r="B48" s="264" t="s">
        <v>238</v>
      </c>
      <c r="C48" s="421"/>
      <c r="D48" s="444"/>
      <c r="E48" s="444">
        <v>250</v>
      </c>
      <c r="F48" s="444">
        <v>250</v>
      </c>
    </row>
    <row r="49" spans="1:6" s="55" customFormat="1" ht="12" customHeight="1" thickBot="1">
      <c r="A49" s="360" t="s">
        <v>16</v>
      </c>
      <c r="B49" s="380" t="s">
        <v>239</v>
      </c>
      <c r="C49" s="416">
        <f>SUM(C50:C54)</f>
        <v>0</v>
      </c>
      <c r="D49" s="477">
        <v>31</v>
      </c>
      <c r="E49" s="477">
        <v>23</v>
      </c>
      <c r="F49" s="477">
        <v>54</v>
      </c>
    </row>
    <row r="50" spans="1:6" s="55" customFormat="1" ht="12" customHeight="1" thickBot="1">
      <c r="A50" s="361" t="s">
        <v>69</v>
      </c>
      <c r="B50" s="264" t="s">
        <v>243</v>
      </c>
      <c r="C50" s="421"/>
      <c r="D50" s="444"/>
      <c r="E50" s="444"/>
      <c r="F50" s="444"/>
    </row>
    <row r="51" spans="1:6" s="55" customFormat="1" ht="12" customHeight="1" thickBot="1">
      <c r="A51" s="362" t="s">
        <v>70</v>
      </c>
      <c r="B51" s="264" t="s">
        <v>244</v>
      </c>
      <c r="C51" s="421"/>
      <c r="D51" s="444">
        <v>31</v>
      </c>
      <c r="E51" s="444"/>
      <c r="F51" s="444">
        <v>31</v>
      </c>
    </row>
    <row r="52" spans="1:6" s="55" customFormat="1" ht="12" customHeight="1" thickBot="1">
      <c r="A52" s="362" t="s">
        <v>240</v>
      </c>
      <c r="B52" s="264" t="s">
        <v>245</v>
      </c>
      <c r="C52" s="421"/>
      <c r="D52" s="444"/>
      <c r="E52" s="444"/>
      <c r="F52" s="444"/>
    </row>
    <row r="53" spans="1:6" s="55" customFormat="1" ht="12" customHeight="1" thickBot="1">
      <c r="A53" s="362" t="s">
        <v>241</v>
      </c>
      <c r="B53" s="264" t="s">
        <v>246</v>
      </c>
      <c r="C53" s="421"/>
      <c r="D53" s="444"/>
      <c r="E53" s="444">
        <v>23</v>
      </c>
      <c r="F53" s="444">
        <v>23</v>
      </c>
    </row>
    <row r="54" spans="1:6" s="55" customFormat="1" ht="12" customHeight="1" thickBot="1">
      <c r="A54" s="363" t="s">
        <v>242</v>
      </c>
      <c r="B54" s="264" t="s">
        <v>247</v>
      </c>
      <c r="C54" s="421"/>
      <c r="D54" s="444"/>
      <c r="E54" s="444"/>
      <c r="F54" s="444"/>
    </row>
    <row r="55" spans="1:6" s="55" customFormat="1" ht="12" customHeight="1" thickBot="1">
      <c r="A55" s="360" t="s">
        <v>139</v>
      </c>
      <c r="B55" s="380" t="s">
        <v>248</v>
      </c>
      <c r="C55" s="416">
        <f>SUM(C56:C58)</f>
        <v>0</v>
      </c>
      <c r="D55" s="444"/>
      <c r="E55" s="444"/>
      <c r="F55" s="444"/>
    </row>
    <row r="56" spans="1:6" s="55" customFormat="1" ht="12" customHeight="1" thickBot="1">
      <c r="A56" s="361" t="s">
        <v>71</v>
      </c>
      <c r="B56" s="264" t="s">
        <v>249</v>
      </c>
      <c r="C56" s="417"/>
      <c r="D56" s="444"/>
      <c r="E56" s="444"/>
      <c r="F56" s="444"/>
    </row>
    <row r="57" spans="1:6" s="55" customFormat="1" ht="12" customHeight="1" thickBot="1">
      <c r="A57" s="362" t="s">
        <v>72</v>
      </c>
      <c r="B57" s="264" t="s">
        <v>371</v>
      </c>
      <c r="C57" s="417"/>
      <c r="D57" s="444"/>
      <c r="E57" s="444"/>
      <c r="F57" s="444"/>
    </row>
    <row r="58" spans="1:6" s="55" customFormat="1" ht="12" customHeight="1" thickBot="1">
      <c r="A58" s="362" t="s">
        <v>252</v>
      </c>
      <c r="B58" s="264" t="s">
        <v>250</v>
      </c>
      <c r="C58" s="417"/>
      <c r="D58" s="444"/>
      <c r="E58" s="444"/>
      <c r="F58" s="444"/>
    </row>
    <row r="59" spans="1:6" s="55" customFormat="1" ht="12" customHeight="1" thickBot="1">
      <c r="A59" s="363" t="s">
        <v>253</v>
      </c>
      <c r="B59" s="264" t="s">
        <v>251</v>
      </c>
      <c r="C59" s="417"/>
      <c r="D59" s="444"/>
      <c r="E59" s="444"/>
      <c r="F59" s="444"/>
    </row>
    <row r="60" spans="1:6" s="55" customFormat="1" ht="12" customHeight="1" thickBot="1">
      <c r="A60" s="360" t="s">
        <v>18</v>
      </c>
      <c r="B60" s="381" t="s">
        <v>254</v>
      </c>
      <c r="C60" s="416">
        <f>SUM(C61:C63)</f>
        <v>0</v>
      </c>
      <c r="D60" s="444"/>
      <c r="E60" s="444"/>
      <c r="F60" s="444"/>
    </row>
    <row r="61" spans="1:6" s="55" customFormat="1" ht="12" customHeight="1" thickBot="1">
      <c r="A61" s="361" t="s">
        <v>140</v>
      </c>
      <c r="B61" s="264" t="s">
        <v>256</v>
      </c>
      <c r="C61" s="421"/>
      <c r="D61" s="444"/>
      <c r="E61" s="444"/>
      <c r="F61" s="444"/>
    </row>
    <row r="62" spans="1:6" s="55" customFormat="1" ht="12" customHeight="1" thickBot="1">
      <c r="A62" s="362" t="s">
        <v>141</v>
      </c>
      <c r="B62" s="264" t="s">
        <v>372</v>
      </c>
      <c r="C62" s="421"/>
      <c r="D62" s="444"/>
      <c r="E62" s="444"/>
      <c r="F62" s="444"/>
    </row>
    <row r="63" spans="1:6" s="55" customFormat="1" ht="12" customHeight="1" thickBot="1">
      <c r="A63" s="362" t="s">
        <v>181</v>
      </c>
      <c r="B63" s="264" t="s">
        <v>257</v>
      </c>
      <c r="C63" s="421"/>
      <c r="D63" s="444"/>
      <c r="E63" s="444"/>
      <c r="F63" s="444"/>
    </row>
    <row r="64" spans="1:6" s="55" customFormat="1" ht="12" customHeight="1" thickBot="1">
      <c r="A64" s="363" t="s">
        <v>255</v>
      </c>
      <c r="B64" s="264" t="s">
        <v>258</v>
      </c>
      <c r="C64" s="421"/>
      <c r="D64" s="444"/>
      <c r="E64" s="444"/>
      <c r="F64" s="444"/>
    </row>
    <row r="65" spans="1:6" s="55" customFormat="1" ht="12" customHeight="1" thickBot="1">
      <c r="A65" s="360" t="s">
        <v>19</v>
      </c>
      <c r="B65" s="380" t="s">
        <v>259</v>
      </c>
      <c r="C65" s="419">
        <f>+C8+C15+C22+C29+C37+C49+C55+C60</f>
        <v>269717</v>
      </c>
      <c r="D65" s="477">
        <v>352435</v>
      </c>
      <c r="E65" s="477">
        <v>50647</v>
      </c>
      <c r="F65" s="477">
        <v>403082</v>
      </c>
    </row>
    <row r="66" spans="1:6" s="55" customFormat="1" ht="12" customHeight="1" thickBot="1">
      <c r="A66" s="364" t="s">
        <v>344</v>
      </c>
      <c r="B66" s="381" t="s">
        <v>261</v>
      </c>
      <c r="C66" s="416">
        <f>SUM(C67:C69)</f>
        <v>0</v>
      </c>
      <c r="D66" s="444"/>
      <c r="E66" s="444"/>
      <c r="F66" s="444"/>
    </row>
    <row r="67" spans="1:6" s="55" customFormat="1" ht="12" customHeight="1" thickBot="1">
      <c r="A67" s="361" t="s">
        <v>292</v>
      </c>
      <c r="B67" s="264" t="s">
        <v>262</v>
      </c>
      <c r="C67" s="421"/>
      <c r="D67" s="444"/>
      <c r="E67" s="444"/>
      <c r="F67" s="444"/>
    </row>
    <row r="68" spans="1:6" s="55" customFormat="1" ht="12" customHeight="1" thickBot="1">
      <c r="A68" s="362" t="s">
        <v>301</v>
      </c>
      <c r="B68" s="264" t="s">
        <v>263</v>
      </c>
      <c r="C68" s="421"/>
      <c r="D68" s="444"/>
      <c r="E68" s="444"/>
      <c r="F68" s="444"/>
    </row>
    <row r="69" spans="1:6" s="55" customFormat="1" ht="12" customHeight="1" thickBot="1">
      <c r="A69" s="363" t="s">
        <v>302</v>
      </c>
      <c r="B69" s="382" t="s">
        <v>264</v>
      </c>
      <c r="C69" s="421"/>
      <c r="D69" s="444"/>
      <c r="E69" s="444"/>
      <c r="F69" s="444"/>
    </row>
    <row r="70" spans="1:6" s="55" customFormat="1" ht="12" customHeight="1" thickBot="1">
      <c r="A70" s="364" t="s">
        <v>265</v>
      </c>
      <c r="B70" s="381" t="s">
        <v>266</v>
      </c>
      <c r="C70" s="416">
        <f>SUM(C71:C74)</f>
        <v>0</v>
      </c>
      <c r="D70" s="444"/>
      <c r="E70" s="444"/>
      <c r="F70" s="444"/>
    </row>
    <row r="71" spans="1:6" s="55" customFormat="1" ht="12" customHeight="1" thickBot="1">
      <c r="A71" s="361" t="s">
        <v>117</v>
      </c>
      <c r="B71" s="264" t="s">
        <v>267</v>
      </c>
      <c r="C71" s="421"/>
      <c r="D71" s="444"/>
      <c r="E71" s="444"/>
      <c r="F71" s="444"/>
    </row>
    <row r="72" spans="1:6" s="55" customFormat="1" ht="12" customHeight="1" thickBot="1">
      <c r="A72" s="362" t="s">
        <v>118</v>
      </c>
      <c r="B72" s="264" t="s">
        <v>268</v>
      </c>
      <c r="C72" s="421"/>
      <c r="D72" s="444"/>
      <c r="E72" s="444"/>
      <c r="F72" s="444"/>
    </row>
    <row r="73" spans="1:6" s="55" customFormat="1" ht="12" customHeight="1" thickBot="1">
      <c r="A73" s="362" t="s">
        <v>293</v>
      </c>
      <c r="B73" s="264" t="s">
        <v>269</v>
      </c>
      <c r="C73" s="421"/>
      <c r="D73" s="444"/>
      <c r="E73" s="444"/>
      <c r="F73" s="444"/>
    </row>
    <row r="74" spans="1:6" s="55" customFormat="1" ht="12" customHeight="1" thickBot="1">
      <c r="A74" s="363" t="s">
        <v>294</v>
      </c>
      <c r="B74" s="264" t="s">
        <v>270</v>
      </c>
      <c r="C74" s="421"/>
      <c r="D74" s="444"/>
      <c r="E74" s="444"/>
      <c r="F74" s="444"/>
    </row>
    <row r="75" spans="1:6" s="55" customFormat="1" ht="12" customHeight="1" thickBot="1">
      <c r="A75" s="364" t="s">
        <v>271</v>
      </c>
      <c r="B75" s="381" t="s">
        <v>272</v>
      </c>
      <c r="C75" s="416">
        <f>SUM(C76:C77)</f>
        <v>18656</v>
      </c>
      <c r="D75" s="477">
        <v>18656</v>
      </c>
      <c r="E75" s="477">
        <v>6228</v>
      </c>
      <c r="F75" s="477">
        <v>24884</v>
      </c>
    </row>
    <row r="76" spans="1:6" s="55" customFormat="1" ht="12" customHeight="1" thickBot="1">
      <c r="A76" s="361" t="s">
        <v>295</v>
      </c>
      <c r="B76" s="264" t="s">
        <v>273</v>
      </c>
      <c r="C76" s="421">
        <v>18656</v>
      </c>
      <c r="D76" s="444">
        <v>18656</v>
      </c>
      <c r="E76" s="444">
        <v>6228</v>
      </c>
      <c r="F76" s="444">
        <v>24884</v>
      </c>
    </row>
    <row r="77" spans="1:6" s="55" customFormat="1" ht="12" customHeight="1" thickBot="1">
      <c r="A77" s="363" t="s">
        <v>296</v>
      </c>
      <c r="B77" s="264" t="s">
        <v>274</v>
      </c>
      <c r="C77" s="421"/>
      <c r="D77" s="444"/>
      <c r="E77" s="444"/>
      <c r="F77" s="444"/>
    </row>
    <row r="78" spans="1:6" s="54" customFormat="1" ht="12" customHeight="1" thickBot="1">
      <c r="A78" s="364" t="s">
        <v>275</v>
      </c>
      <c r="B78" s="381" t="s">
        <v>276</v>
      </c>
      <c r="C78" s="416">
        <f>SUM(C79:C81)</f>
        <v>0</v>
      </c>
      <c r="D78" s="444"/>
      <c r="E78" s="444"/>
      <c r="F78" s="444"/>
    </row>
    <row r="79" spans="1:6" s="55" customFormat="1" ht="12" customHeight="1" thickBot="1">
      <c r="A79" s="361" t="s">
        <v>297</v>
      </c>
      <c r="B79" s="264" t="s">
        <v>277</v>
      </c>
      <c r="C79" s="421"/>
      <c r="D79" s="444"/>
      <c r="E79" s="444"/>
      <c r="F79" s="444"/>
    </row>
    <row r="80" spans="1:6" s="55" customFormat="1" ht="12" customHeight="1" thickBot="1">
      <c r="A80" s="362" t="s">
        <v>298</v>
      </c>
      <c r="B80" s="264" t="s">
        <v>278</v>
      </c>
      <c r="C80" s="421"/>
      <c r="D80" s="444"/>
      <c r="E80" s="444"/>
      <c r="F80" s="444"/>
    </row>
    <row r="81" spans="1:6" s="55" customFormat="1" ht="12" customHeight="1" thickBot="1">
      <c r="A81" s="363" t="s">
        <v>299</v>
      </c>
      <c r="B81" s="264" t="s">
        <v>279</v>
      </c>
      <c r="C81" s="421"/>
      <c r="D81" s="444"/>
      <c r="E81" s="444"/>
      <c r="F81" s="444"/>
    </row>
    <row r="82" spans="1:6" s="55" customFormat="1" ht="12" customHeight="1" thickBot="1">
      <c r="A82" s="364" t="s">
        <v>280</v>
      </c>
      <c r="B82" s="381" t="s">
        <v>300</v>
      </c>
      <c r="C82" s="416">
        <f>SUM(C83:C86)</f>
        <v>0</v>
      </c>
      <c r="D82" s="444"/>
      <c r="E82" s="444"/>
      <c r="F82" s="444"/>
    </row>
    <row r="83" spans="1:6" s="55" customFormat="1" ht="12" customHeight="1" thickBot="1">
      <c r="A83" s="365" t="s">
        <v>281</v>
      </c>
      <c r="B83" s="264" t="s">
        <v>282</v>
      </c>
      <c r="C83" s="421"/>
      <c r="D83" s="444"/>
      <c r="E83" s="444"/>
      <c r="F83" s="444"/>
    </row>
    <row r="84" spans="1:6" s="55" customFormat="1" ht="12" customHeight="1" thickBot="1">
      <c r="A84" s="366" t="s">
        <v>283</v>
      </c>
      <c r="B84" s="264" t="s">
        <v>284</v>
      </c>
      <c r="C84" s="421"/>
      <c r="D84" s="444"/>
      <c r="E84" s="444"/>
      <c r="F84" s="444"/>
    </row>
    <row r="85" spans="1:6" s="55" customFormat="1" ht="12" customHeight="1" thickBot="1">
      <c r="A85" s="366" t="s">
        <v>285</v>
      </c>
      <c r="B85" s="264" t="s">
        <v>286</v>
      </c>
      <c r="C85" s="421"/>
      <c r="D85" s="444"/>
      <c r="E85" s="444"/>
      <c r="F85" s="444"/>
    </row>
    <row r="86" spans="1:6" s="54" customFormat="1" ht="12" customHeight="1" thickBot="1">
      <c r="A86" s="367" t="s">
        <v>287</v>
      </c>
      <c r="B86" s="264" t="s">
        <v>288</v>
      </c>
      <c r="C86" s="421"/>
      <c r="D86" s="444"/>
      <c r="E86" s="444"/>
      <c r="F86" s="444"/>
    </row>
    <row r="87" spans="1:6" s="54" customFormat="1" ht="12" customHeight="1" thickBot="1">
      <c r="A87" s="364" t="s">
        <v>289</v>
      </c>
      <c r="B87" s="381" t="s">
        <v>423</v>
      </c>
      <c r="C87" s="422"/>
      <c r="D87" s="444"/>
      <c r="E87" s="444"/>
      <c r="F87" s="444"/>
    </row>
    <row r="88" spans="1:6" s="54" customFormat="1" ht="12" customHeight="1" thickBot="1">
      <c r="A88" s="364" t="s">
        <v>450</v>
      </c>
      <c r="B88" s="381" t="s">
        <v>290</v>
      </c>
      <c r="C88" s="422"/>
      <c r="D88" s="444"/>
      <c r="E88" s="444"/>
      <c r="F88" s="444"/>
    </row>
    <row r="89" spans="1:6" s="54" customFormat="1" ht="12" customHeight="1" thickBot="1">
      <c r="A89" s="364" t="s">
        <v>451</v>
      </c>
      <c r="B89" s="383" t="s">
        <v>426</v>
      </c>
      <c r="C89" s="419">
        <f>+C66+C70+C75+C78+C82+C88+C87</f>
        <v>18656</v>
      </c>
      <c r="D89" s="443">
        <v>18656</v>
      </c>
      <c r="E89" s="443">
        <v>6228</v>
      </c>
      <c r="F89" s="443">
        <v>24884</v>
      </c>
    </row>
    <row r="90" spans="1:6" s="54" customFormat="1" ht="12" customHeight="1" thickBot="1">
      <c r="A90" s="368" t="s">
        <v>452</v>
      </c>
      <c r="B90" s="383" t="s">
        <v>453</v>
      </c>
      <c r="C90" s="419">
        <f>+C65+C89</f>
        <v>288373</v>
      </c>
      <c r="D90" s="477">
        <v>371001</v>
      </c>
      <c r="E90" s="477">
        <v>56875</v>
      </c>
      <c r="F90" s="477">
        <v>427876</v>
      </c>
    </row>
    <row r="91" spans="1:6" s="55" customFormat="1" ht="15" customHeight="1" thickBot="1">
      <c r="A91" s="131"/>
      <c r="B91" s="384"/>
      <c r="C91" s="407"/>
      <c r="D91" s="444"/>
      <c r="E91" s="444"/>
      <c r="F91" s="444"/>
    </row>
    <row r="92" spans="1:6" s="40" customFormat="1" ht="16.5" customHeight="1" thickBot="1">
      <c r="A92" s="135"/>
      <c r="B92" s="378" t="s">
        <v>51</v>
      </c>
      <c r="C92" s="407"/>
      <c r="D92" s="478"/>
      <c r="E92" s="478"/>
      <c r="F92" s="478"/>
    </row>
    <row r="93" spans="1:6" s="56" customFormat="1" ht="12" customHeight="1" thickBot="1">
      <c r="A93" s="369" t="s">
        <v>11</v>
      </c>
      <c r="B93" s="385" t="s">
        <v>457</v>
      </c>
      <c r="C93" s="416">
        <f>+C94+C95+C96+C97+C98+C111</f>
        <v>268373</v>
      </c>
      <c r="D93" s="477">
        <v>314367</v>
      </c>
      <c r="E93" s="477">
        <v>14100</v>
      </c>
      <c r="F93" s="477">
        <v>328467</v>
      </c>
    </row>
    <row r="94" spans="1:6" ht="12" customHeight="1" thickBot="1">
      <c r="A94" s="370" t="s">
        <v>73</v>
      </c>
      <c r="B94" s="274" t="s">
        <v>42</v>
      </c>
      <c r="C94" s="417">
        <v>49456</v>
      </c>
      <c r="D94" s="444">
        <v>67301</v>
      </c>
      <c r="E94" s="444">
        <v>897</v>
      </c>
      <c r="F94" s="444">
        <v>68198</v>
      </c>
    </row>
    <row r="95" spans="1:6" ht="12" customHeight="1" thickBot="1">
      <c r="A95" s="362" t="s">
        <v>74</v>
      </c>
      <c r="B95" s="274" t="s">
        <v>142</v>
      </c>
      <c r="C95" s="417">
        <v>10989</v>
      </c>
      <c r="D95" s="444">
        <v>13638</v>
      </c>
      <c r="E95" s="444">
        <v>242</v>
      </c>
      <c r="F95" s="444">
        <v>13880</v>
      </c>
    </row>
    <row r="96" spans="1:6" ht="12" customHeight="1" thickBot="1">
      <c r="A96" s="362" t="s">
        <v>75</v>
      </c>
      <c r="B96" s="274" t="s">
        <v>108</v>
      </c>
      <c r="C96" s="417">
        <v>65831</v>
      </c>
      <c r="D96" s="444">
        <v>86116</v>
      </c>
      <c r="E96" s="444">
        <v>6603</v>
      </c>
      <c r="F96" s="444">
        <v>92719</v>
      </c>
    </row>
    <row r="97" spans="1:6" ht="12" customHeight="1" thickBot="1">
      <c r="A97" s="362" t="s">
        <v>76</v>
      </c>
      <c r="B97" s="274" t="s">
        <v>143</v>
      </c>
      <c r="C97" s="417">
        <v>40137</v>
      </c>
      <c r="D97" s="444">
        <v>40177</v>
      </c>
      <c r="E97" s="444">
        <v>2088</v>
      </c>
      <c r="F97" s="444">
        <v>42265</v>
      </c>
    </row>
    <row r="98" spans="1:6" ht="12" customHeight="1" thickBot="1">
      <c r="A98" s="362" t="s">
        <v>84</v>
      </c>
      <c r="B98" s="274" t="s">
        <v>144</v>
      </c>
      <c r="C98" s="417">
        <v>96960</v>
      </c>
      <c r="D98" s="444">
        <v>102135</v>
      </c>
      <c r="E98" s="444">
        <v>7003</v>
      </c>
      <c r="F98" s="444">
        <v>109138</v>
      </c>
    </row>
    <row r="99" spans="1:6" ht="12" customHeight="1" thickBot="1">
      <c r="A99" s="362" t="s">
        <v>77</v>
      </c>
      <c r="B99" s="274" t="s">
        <v>454</v>
      </c>
      <c r="C99" s="417"/>
      <c r="D99" s="444"/>
      <c r="E99" s="444">
        <v>4791</v>
      </c>
      <c r="F99" s="444">
        <v>4791</v>
      </c>
    </row>
    <row r="100" spans="1:6" ht="12" customHeight="1" thickBot="1">
      <c r="A100" s="362" t="s">
        <v>78</v>
      </c>
      <c r="B100" s="353" t="s">
        <v>389</v>
      </c>
      <c r="C100" s="417"/>
      <c r="D100" s="444"/>
      <c r="E100" s="444"/>
      <c r="F100" s="444"/>
    </row>
    <row r="101" spans="1:6" ht="12" customHeight="1" thickBot="1">
      <c r="A101" s="362" t="s">
        <v>85</v>
      </c>
      <c r="B101" s="353" t="s">
        <v>488</v>
      </c>
      <c r="C101" s="417">
        <v>86040</v>
      </c>
      <c r="D101" s="444">
        <v>90215</v>
      </c>
      <c r="E101" s="444">
        <v>3968</v>
      </c>
      <c r="F101" s="444">
        <v>94183</v>
      </c>
    </row>
    <row r="102" spans="1:6" ht="12" customHeight="1" thickBot="1">
      <c r="A102" s="362" t="s">
        <v>86</v>
      </c>
      <c r="B102" s="353" t="s">
        <v>306</v>
      </c>
      <c r="C102" s="417"/>
      <c r="D102" s="444"/>
      <c r="E102" s="444"/>
      <c r="F102" s="444"/>
    </row>
    <row r="103" spans="1:6" ht="12" customHeight="1" thickBot="1">
      <c r="A103" s="362" t="s">
        <v>87</v>
      </c>
      <c r="B103" s="354" t="s">
        <v>307</v>
      </c>
      <c r="C103" s="417"/>
      <c r="D103" s="444"/>
      <c r="E103" s="444"/>
      <c r="F103" s="444"/>
    </row>
    <row r="104" spans="1:6" ht="12" customHeight="1" thickBot="1">
      <c r="A104" s="362" t="s">
        <v>88</v>
      </c>
      <c r="B104" s="354" t="s">
        <v>308</v>
      </c>
      <c r="C104" s="417"/>
      <c r="D104" s="444"/>
      <c r="E104" s="444"/>
      <c r="F104" s="444"/>
    </row>
    <row r="105" spans="1:6" ht="12" customHeight="1" thickBot="1">
      <c r="A105" s="362" t="s">
        <v>90</v>
      </c>
      <c r="B105" s="353" t="s">
        <v>309</v>
      </c>
      <c r="C105" s="417">
        <v>700</v>
      </c>
      <c r="D105" s="444">
        <v>700</v>
      </c>
      <c r="E105" s="444"/>
      <c r="F105" s="444">
        <v>700</v>
      </c>
    </row>
    <row r="106" spans="1:6" ht="12" customHeight="1" thickBot="1">
      <c r="A106" s="362" t="s">
        <v>145</v>
      </c>
      <c r="B106" s="353" t="s">
        <v>310</v>
      </c>
      <c r="C106" s="417"/>
      <c r="D106" s="444"/>
      <c r="E106" s="444"/>
      <c r="F106" s="444"/>
    </row>
    <row r="107" spans="1:6" ht="12" customHeight="1" thickBot="1">
      <c r="A107" s="362" t="s">
        <v>304</v>
      </c>
      <c r="B107" s="354" t="s">
        <v>311</v>
      </c>
      <c r="C107" s="417"/>
      <c r="D107" s="444"/>
      <c r="E107" s="444"/>
      <c r="F107" s="444"/>
    </row>
    <row r="108" spans="1:6" ht="12" customHeight="1" thickBot="1">
      <c r="A108" s="371" t="s">
        <v>305</v>
      </c>
      <c r="B108" s="354" t="s">
        <v>312</v>
      </c>
      <c r="C108" s="417"/>
      <c r="D108" s="444"/>
      <c r="E108" s="444"/>
      <c r="F108" s="444"/>
    </row>
    <row r="109" spans="1:6" ht="12" customHeight="1" thickBot="1">
      <c r="A109" s="362" t="s">
        <v>386</v>
      </c>
      <c r="B109" s="354" t="s">
        <v>313</v>
      </c>
      <c r="C109" s="417"/>
      <c r="D109" s="444"/>
      <c r="E109" s="444"/>
      <c r="F109" s="444"/>
    </row>
    <row r="110" spans="1:6" ht="12" customHeight="1" thickBot="1">
      <c r="A110" s="362" t="s">
        <v>387</v>
      </c>
      <c r="B110" s="354" t="s">
        <v>314</v>
      </c>
      <c r="C110" s="417">
        <v>10220</v>
      </c>
      <c r="D110" s="444">
        <v>11220</v>
      </c>
      <c r="E110" s="444">
        <v>-1756</v>
      </c>
      <c r="F110" s="444">
        <v>9464</v>
      </c>
    </row>
    <row r="111" spans="1:6" ht="12" customHeight="1" thickBot="1">
      <c r="A111" s="362" t="s">
        <v>391</v>
      </c>
      <c r="B111" s="274" t="s">
        <v>43</v>
      </c>
      <c r="C111" s="417">
        <v>5000</v>
      </c>
      <c r="D111" s="444">
        <v>5000</v>
      </c>
      <c r="E111" s="444">
        <v>-2733</v>
      </c>
      <c r="F111" s="444">
        <v>2267</v>
      </c>
    </row>
    <row r="112" spans="1:6" ht="12" customHeight="1" thickBot="1">
      <c r="A112" s="363" t="s">
        <v>392</v>
      </c>
      <c r="B112" s="274" t="s">
        <v>455</v>
      </c>
      <c r="C112" s="417">
        <v>3000</v>
      </c>
      <c r="D112" s="444">
        <v>3000</v>
      </c>
      <c r="E112" s="444">
        <v>-2733</v>
      </c>
      <c r="F112" s="444">
        <v>267</v>
      </c>
    </row>
    <row r="113" spans="1:6" ht="12" customHeight="1" thickBot="1">
      <c r="A113" s="372" t="s">
        <v>393</v>
      </c>
      <c r="B113" s="354" t="s">
        <v>456</v>
      </c>
      <c r="C113" s="417">
        <v>2000</v>
      </c>
      <c r="D113" s="444">
        <v>2000</v>
      </c>
      <c r="E113" s="444"/>
      <c r="F113" s="444">
        <v>2000</v>
      </c>
    </row>
    <row r="114" spans="1:6" ht="12" customHeight="1" thickBot="1">
      <c r="A114" s="360" t="s">
        <v>12</v>
      </c>
      <c r="B114" s="385" t="s">
        <v>315</v>
      </c>
      <c r="C114" s="416">
        <f>+C115+C117+C119</f>
        <v>20000</v>
      </c>
      <c r="D114" s="477">
        <v>56634</v>
      </c>
      <c r="E114" s="477">
        <v>42775</v>
      </c>
      <c r="F114" s="477">
        <v>99409</v>
      </c>
    </row>
    <row r="115" spans="1:6" ht="12" customHeight="1" thickBot="1">
      <c r="A115" s="361" t="s">
        <v>79</v>
      </c>
      <c r="B115" s="274" t="s">
        <v>179</v>
      </c>
      <c r="C115" s="417">
        <v>5000</v>
      </c>
      <c r="D115" s="444">
        <v>22141</v>
      </c>
      <c r="E115" s="444">
        <v>-89</v>
      </c>
      <c r="F115" s="444">
        <v>22052</v>
      </c>
    </row>
    <row r="116" spans="1:6" ht="12" customHeight="1" thickBot="1">
      <c r="A116" s="361" t="s">
        <v>80</v>
      </c>
      <c r="B116" s="274" t="s">
        <v>319</v>
      </c>
      <c r="C116" s="417"/>
      <c r="D116" s="444">
        <v>5611</v>
      </c>
      <c r="E116" s="444"/>
      <c r="F116" s="444">
        <v>5611</v>
      </c>
    </row>
    <row r="117" spans="1:6" ht="12" customHeight="1" thickBot="1">
      <c r="A117" s="361" t="s">
        <v>81</v>
      </c>
      <c r="B117" s="274" t="s">
        <v>146</v>
      </c>
      <c r="C117" s="417">
        <v>15000</v>
      </c>
      <c r="D117" s="444">
        <v>34493</v>
      </c>
      <c r="E117" s="444">
        <v>42864</v>
      </c>
      <c r="F117" s="444">
        <v>77357</v>
      </c>
    </row>
    <row r="118" spans="1:6" ht="12" customHeight="1" thickBot="1">
      <c r="A118" s="361" t="s">
        <v>82</v>
      </c>
      <c r="B118" s="274" t="s">
        <v>320</v>
      </c>
      <c r="C118" s="417"/>
      <c r="D118" s="444">
        <v>19493</v>
      </c>
      <c r="E118" s="444">
        <v>-1129</v>
      </c>
      <c r="F118" s="444">
        <v>18364</v>
      </c>
    </row>
    <row r="119" spans="1:6" ht="12" customHeight="1" thickBot="1">
      <c r="A119" s="361" t="s">
        <v>83</v>
      </c>
      <c r="B119" s="265" t="s">
        <v>182</v>
      </c>
      <c r="C119" s="417"/>
      <c r="D119" s="444"/>
      <c r="E119" s="444"/>
      <c r="F119" s="444"/>
    </row>
    <row r="120" spans="1:6" ht="12" customHeight="1" thickBot="1">
      <c r="A120" s="361" t="s">
        <v>89</v>
      </c>
      <c r="B120" s="265" t="s">
        <v>373</v>
      </c>
      <c r="C120" s="417"/>
      <c r="D120" s="444"/>
      <c r="E120" s="444"/>
      <c r="F120" s="444"/>
    </row>
    <row r="121" spans="1:6" ht="12" customHeight="1" thickBot="1">
      <c r="A121" s="361" t="s">
        <v>91</v>
      </c>
      <c r="B121" s="354" t="s">
        <v>325</v>
      </c>
      <c r="C121" s="417"/>
      <c r="D121" s="444"/>
      <c r="E121" s="444"/>
      <c r="F121" s="444"/>
    </row>
    <row r="122" spans="1:6" ht="12" customHeight="1" thickBot="1">
      <c r="A122" s="361" t="s">
        <v>147</v>
      </c>
      <c r="B122" s="354" t="s">
        <v>308</v>
      </c>
      <c r="C122" s="417"/>
      <c r="D122" s="444"/>
      <c r="E122" s="444"/>
      <c r="F122" s="444"/>
    </row>
    <row r="123" spans="1:6" ht="12" customHeight="1" thickBot="1">
      <c r="A123" s="361" t="s">
        <v>148</v>
      </c>
      <c r="B123" s="354" t="s">
        <v>324</v>
      </c>
      <c r="C123" s="417"/>
      <c r="D123" s="444"/>
      <c r="E123" s="444"/>
      <c r="F123" s="444"/>
    </row>
    <row r="124" spans="1:6" ht="12" customHeight="1" thickBot="1">
      <c r="A124" s="361" t="s">
        <v>149</v>
      </c>
      <c r="B124" s="354" t="s">
        <v>323</v>
      </c>
      <c r="C124" s="417"/>
      <c r="D124" s="444"/>
      <c r="E124" s="444"/>
      <c r="F124" s="444"/>
    </row>
    <row r="125" spans="1:6" ht="12" customHeight="1" thickBot="1">
      <c r="A125" s="361" t="s">
        <v>316</v>
      </c>
      <c r="B125" s="354" t="s">
        <v>311</v>
      </c>
      <c r="C125" s="417"/>
      <c r="D125" s="444"/>
      <c r="E125" s="444"/>
      <c r="F125" s="444"/>
    </row>
    <row r="126" spans="1:6" ht="12" customHeight="1" thickBot="1">
      <c r="A126" s="361" t="s">
        <v>317</v>
      </c>
      <c r="B126" s="354" t="s">
        <v>322</v>
      </c>
      <c r="C126" s="417"/>
      <c r="D126" s="444"/>
      <c r="E126" s="444"/>
      <c r="F126" s="444"/>
    </row>
    <row r="127" spans="1:6" ht="12" customHeight="1" thickBot="1">
      <c r="A127" s="371" t="s">
        <v>318</v>
      </c>
      <c r="B127" s="354" t="s">
        <v>321</v>
      </c>
      <c r="C127" s="417"/>
      <c r="D127" s="444"/>
      <c r="E127" s="444"/>
      <c r="F127" s="444"/>
    </row>
    <row r="128" spans="1:6" ht="12" customHeight="1" thickBot="1">
      <c r="A128" s="360" t="s">
        <v>13</v>
      </c>
      <c r="B128" s="386" t="s">
        <v>396</v>
      </c>
      <c r="C128" s="416">
        <f>+C93+C114</f>
        <v>288373</v>
      </c>
      <c r="D128" s="477">
        <v>371001</v>
      </c>
      <c r="E128" s="477">
        <v>56875</v>
      </c>
      <c r="F128" s="477">
        <v>427876</v>
      </c>
    </row>
    <row r="129" spans="1:6" ht="12" customHeight="1" thickBot="1">
      <c r="A129" s="360" t="s">
        <v>14</v>
      </c>
      <c r="B129" s="386" t="s">
        <v>397</v>
      </c>
      <c r="C129" s="416">
        <f>+C130+C131+C132</f>
        <v>0</v>
      </c>
      <c r="D129" s="444"/>
      <c r="E129" s="444"/>
      <c r="F129" s="444"/>
    </row>
    <row r="130" spans="1:6" s="56" customFormat="1" ht="12" customHeight="1" thickBot="1">
      <c r="A130" s="361" t="s">
        <v>216</v>
      </c>
      <c r="B130" s="274" t="s">
        <v>460</v>
      </c>
      <c r="C130" s="417"/>
      <c r="D130" s="444"/>
      <c r="E130" s="444"/>
      <c r="F130" s="444"/>
    </row>
    <row r="131" spans="1:6" ht="12" customHeight="1" thickBot="1">
      <c r="A131" s="361" t="s">
        <v>219</v>
      </c>
      <c r="B131" s="274" t="s">
        <v>405</v>
      </c>
      <c r="C131" s="417"/>
      <c r="D131" s="444"/>
      <c r="E131" s="444"/>
      <c r="F131" s="444"/>
    </row>
    <row r="132" spans="1:6" ht="12" customHeight="1" thickBot="1">
      <c r="A132" s="371" t="s">
        <v>220</v>
      </c>
      <c r="B132" s="274" t="s">
        <v>459</v>
      </c>
      <c r="C132" s="417"/>
      <c r="D132" s="444"/>
      <c r="E132" s="444"/>
      <c r="F132" s="444"/>
    </row>
    <row r="133" spans="1:6" ht="12" customHeight="1" thickBot="1">
      <c r="A133" s="360" t="s">
        <v>15</v>
      </c>
      <c r="B133" s="386" t="s">
        <v>398</v>
      </c>
      <c r="C133" s="416">
        <f>+C134+C135+C136+C137+C138+C139</f>
        <v>0</v>
      </c>
      <c r="D133" s="444"/>
      <c r="E133" s="444"/>
      <c r="F133" s="444"/>
    </row>
    <row r="134" spans="1:6" ht="12" customHeight="1" thickBot="1">
      <c r="A134" s="361" t="s">
        <v>66</v>
      </c>
      <c r="B134" s="274" t="s">
        <v>407</v>
      </c>
      <c r="C134" s="417"/>
      <c r="D134" s="444"/>
      <c r="E134" s="444"/>
      <c r="F134" s="444"/>
    </row>
    <row r="135" spans="1:6" ht="12" customHeight="1" thickBot="1">
      <c r="A135" s="361" t="s">
        <v>67</v>
      </c>
      <c r="B135" s="274" t="s">
        <v>399</v>
      </c>
      <c r="C135" s="417"/>
      <c r="D135" s="444"/>
      <c r="E135" s="444"/>
      <c r="F135" s="444"/>
    </row>
    <row r="136" spans="1:6" ht="12" customHeight="1" thickBot="1">
      <c r="A136" s="361" t="s">
        <v>68</v>
      </c>
      <c r="B136" s="274" t="s">
        <v>400</v>
      </c>
      <c r="C136" s="417"/>
      <c r="D136" s="444"/>
      <c r="E136" s="444"/>
      <c r="F136" s="444"/>
    </row>
    <row r="137" spans="1:6" ht="12" customHeight="1" thickBot="1">
      <c r="A137" s="361" t="s">
        <v>134</v>
      </c>
      <c r="B137" s="274" t="s">
        <v>458</v>
      </c>
      <c r="C137" s="417"/>
      <c r="D137" s="444"/>
      <c r="E137" s="444"/>
      <c r="F137" s="444"/>
    </row>
    <row r="138" spans="1:6" ht="12" customHeight="1" thickBot="1">
      <c r="A138" s="361" t="s">
        <v>135</v>
      </c>
      <c r="B138" s="274" t="s">
        <v>402</v>
      </c>
      <c r="C138" s="417"/>
      <c r="D138" s="444"/>
      <c r="E138" s="444"/>
      <c r="F138" s="444"/>
    </row>
    <row r="139" spans="1:6" s="56" customFormat="1" ht="12" customHeight="1" thickBot="1">
      <c r="A139" s="371" t="s">
        <v>136</v>
      </c>
      <c r="B139" s="274" t="s">
        <v>403</v>
      </c>
      <c r="C139" s="417"/>
      <c r="D139" s="444"/>
      <c r="E139" s="444"/>
      <c r="F139" s="444"/>
    </row>
    <row r="140" spans="1:12" ht="12" customHeight="1" thickBot="1">
      <c r="A140" s="360" t="s">
        <v>16</v>
      </c>
      <c r="B140" s="386" t="s">
        <v>473</v>
      </c>
      <c r="C140" s="419">
        <f>+C141+C142+C144+C145+C143</f>
        <v>0</v>
      </c>
      <c r="D140" s="444"/>
      <c r="E140" s="444"/>
      <c r="F140" s="444"/>
      <c r="L140" s="140"/>
    </row>
    <row r="141" spans="1:6" ht="13.5" thickBot="1">
      <c r="A141" s="361" t="s">
        <v>69</v>
      </c>
      <c r="B141" s="274" t="s">
        <v>326</v>
      </c>
      <c r="C141" s="417"/>
      <c r="D141" s="444"/>
      <c r="E141" s="444"/>
      <c r="F141" s="444"/>
    </row>
    <row r="142" spans="1:6" ht="12" customHeight="1" thickBot="1">
      <c r="A142" s="361" t="s">
        <v>70</v>
      </c>
      <c r="B142" s="274" t="s">
        <v>327</v>
      </c>
      <c r="C142" s="417"/>
      <c r="D142" s="444"/>
      <c r="E142" s="444"/>
      <c r="F142" s="444"/>
    </row>
    <row r="143" spans="1:6" s="56" customFormat="1" ht="12" customHeight="1" thickBot="1">
      <c r="A143" s="361" t="s">
        <v>240</v>
      </c>
      <c r="B143" s="274" t="s">
        <v>472</v>
      </c>
      <c r="C143" s="417"/>
      <c r="D143" s="444"/>
      <c r="E143" s="444"/>
      <c r="F143" s="444"/>
    </row>
    <row r="144" spans="1:6" s="56" customFormat="1" ht="12" customHeight="1" thickBot="1">
      <c r="A144" s="361" t="s">
        <v>241</v>
      </c>
      <c r="B144" s="274" t="s">
        <v>412</v>
      </c>
      <c r="C144" s="417"/>
      <c r="D144" s="444"/>
      <c r="E144" s="444"/>
      <c r="F144" s="444"/>
    </row>
    <row r="145" spans="1:6" s="56" customFormat="1" ht="12" customHeight="1" thickBot="1">
      <c r="A145" s="371" t="s">
        <v>242</v>
      </c>
      <c r="B145" s="274" t="s">
        <v>340</v>
      </c>
      <c r="C145" s="417"/>
      <c r="D145" s="444"/>
      <c r="E145" s="444"/>
      <c r="F145" s="444"/>
    </row>
    <row r="146" spans="1:6" s="56" customFormat="1" ht="12" customHeight="1" thickBot="1">
      <c r="A146" s="360" t="s">
        <v>17</v>
      </c>
      <c r="B146" s="386" t="s">
        <v>413</v>
      </c>
      <c r="C146" s="425">
        <f>+C147+C148+C149+C150+C151</f>
        <v>0</v>
      </c>
      <c r="D146" s="444"/>
      <c r="E146" s="444"/>
      <c r="F146" s="444"/>
    </row>
    <row r="147" spans="1:6" s="56" customFormat="1" ht="12" customHeight="1" thickBot="1">
      <c r="A147" s="361" t="s">
        <v>71</v>
      </c>
      <c r="B147" s="274" t="s">
        <v>408</v>
      </c>
      <c r="C147" s="417"/>
      <c r="D147" s="444"/>
      <c r="E147" s="444"/>
      <c r="F147" s="444"/>
    </row>
    <row r="148" spans="1:6" s="56" customFormat="1" ht="12" customHeight="1" thickBot="1">
      <c r="A148" s="361" t="s">
        <v>72</v>
      </c>
      <c r="B148" s="274" t="s">
        <v>415</v>
      </c>
      <c r="C148" s="417"/>
      <c r="D148" s="444"/>
      <c r="E148" s="444"/>
      <c r="F148" s="444"/>
    </row>
    <row r="149" spans="1:6" s="56" customFormat="1" ht="12" customHeight="1" thickBot="1">
      <c r="A149" s="361" t="s">
        <v>252</v>
      </c>
      <c r="B149" s="274" t="s">
        <v>410</v>
      </c>
      <c r="C149" s="417"/>
      <c r="D149" s="444"/>
      <c r="E149" s="444"/>
      <c r="F149" s="444"/>
    </row>
    <row r="150" spans="1:6" ht="12.75" customHeight="1" thickBot="1">
      <c r="A150" s="361" t="s">
        <v>253</v>
      </c>
      <c r="B150" s="274" t="s">
        <v>461</v>
      </c>
      <c r="C150" s="417"/>
      <c r="D150" s="444"/>
      <c r="E150" s="444"/>
      <c r="F150" s="444"/>
    </row>
    <row r="151" spans="1:6" ht="12.75" customHeight="1" thickBot="1">
      <c r="A151" s="371" t="s">
        <v>414</v>
      </c>
      <c r="B151" s="274" t="s">
        <v>417</v>
      </c>
      <c r="C151" s="417"/>
      <c r="D151" s="444"/>
      <c r="E151" s="444"/>
      <c r="F151" s="444"/>
    </row>
    <row r="152" spans="1:6" ht="12.75" customHeight="1" thickBot="1">
      <c r="A152" s="373" t="s">
        <v>18</v>
      </c>
      <c r="B152" s="386" t="s">
        <v>418</v>
      </c>
      <c r="C152" s="425"/>
      <c r="D152" s="444"/>
      <c r="E152" s="444"/>
      <c r="F152" s="444"/>
    </row>
    <row r="153" spans="1:6" ht="12" customHeight="1" thickBot="1">
      <c r="A153" s="373" t="s">
        <v>19</v>
      </c>
      <c r="B153" s="386" t="s">
        <v>419</v>
      </c>
      <c r="C153" s="425"/>
      <c r="D153" s="444"/>
      <c r="E153" s="444"/>
      <c r="F153" s="444"/>
    </row>
    <row r="154" spans="1:6" ht="15" customHeight="1" thickBot="1">
      <c r="A154" s="360" t="s">
        <v>20</v>
      </c>
      <c r="B154" s="386" t="s">
        <v>421</v>
      </c>
      <c r="C154" s="426">
        <f>+C129+C133+C140+C146+C152+C153</f>
        <v>0</v>
      </c>
      <c r="D154" s="444"/>
      <c r="E154" s="444"/>
      <c r="F154" s="444"/>
    </row>
    <row r="155" spans="1:6" ht="13.5" thickBot="1">
      <c r="A155" s="374" t="s">
        <v>21</v>
      </c>
      <c r="B155" s="387" t="s">
        <v>420</v>
      </c>
      <c r="C155" s="426">
        <f>+C128+C154</f>
        <v>288373</v>
      </c>
      <c r="D155" s="477">
        <v>371001</v>
      </c>
      <c r="E155" s="477">
        <v>56875</v>
      </c>
      <c r="F155" s="477">
        <v>427876</v>
      </c>
    </row>
    <row r="156" spans="1:6" ht="15" customHeight="1" thickBot="1">
      <c r="A156" s="205"/>
      <c r="B156" s="388"/>
      <c r="C156" s="427"/>
      <c r="D156" s="424"/>
      <c r="E156" s="424"/>
      <c r="F156" s="424"/>
    </row>
    <row r="157" spans="1:6" ht="14.25" customHeight="1" thickBot="1">
      <c r="A157" s="375" t="s">
        <v>462</v>
      </c>
      <c r="B157" s="389"/>
      <c r="C157" s="410">
        <v>13</v>
      </c>
      <c r="D157" s="424">
        <v>13</v>
      </c>
      <c r="E157" s="424"/>
      <c r="F157" s="412">
        <v>13</v>
      </c>
    </row>
    <row r="158" spans="1:6" ht="13.5" thickBot="1">
      <c r="A158" s="375" t="s">
        <v>159</v>
      </c>
      <c r="B158" s="389"/>
      <c r="C158" s="410"/>
      <c r="D158" s="424"/>
      <c r="E158" s="424"/>
      <c r="F158" s="424"/>
    </row>
  </sheetData>
  <sheetProtection formatCells="0"/>
  <mergeCells count="3">
    <mergeCell ref="B1:F1"/>
    <mergeCell ref="B2:F2"/>
    <mergeCell ref="B3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zoomScale="130" zoomScaleNormal="130" zoomScaleSheetLayoutView="85" workbookViewId="0" topLeftCell="A126">
      <selection activeCell="B1" sqref="B1:F1"/>
    </sheetView>
  </sheetViews>
  <sheetFormatPr defaultColWidth="9.00390625" defaultRowHeight="12.75"/>
  <cols>
    <col min="1" max="1" width="11.375" style="207" customWidth="1"/>
    <col min="2" max="2" width="54.875" style="208" customWidth="1"/>
    <col min="3" max="3" width="11.125" style="209" customWidth="1"/>
    <col min="4" max="5" width="8.625" style="2" customWidth="1"/>
    <col min="6" max="6" width="10.50390625" style="2" customWidth="1"/>
    <col min="7" max="16384" width="9.375" style="2" customWidth="1"/>
  </cols>
  <sheetData>
    <row r="1" spans="1:6" s="1" customFormat="1" ht="16.5" customHeight="1" thickBot="1">
      <c r="A1" s="122"/>
      <c r="B1" s="580" t="s">
        <v>575</v>
      </c>
      <c r="C1" s="581"/>
      <c r="D1" s="581"/>
      <c r="E1" s="581"/>
      <c r="F1" s="581"/>
    </row>
    <row r="2" spans="1:6" s="52" customFormat="1" ht="21" customHeight="1" thickBot="1">
      <c r="A2" s="215" t="s">
        <v>54</v>
      </c>
      <c r="B2" s="577" t="s">
        <v>176</v>
      </c>
      <c r="C2" s="578"/>
      <c r="D2" s="578"/>
      <c r="E2" s="578"/>
      <c r="F2" s="579"/>
    </row>
    <row r="3" spans="1:6" s="52" customFormat="1" ht="16.5" thickBot="1">
      <c r="A3" s="124" t="s">
        <v>156</v>
      </c>
      <c r="B3" s="577" t="s">
        <v>375</v>
      </c>
      <c r="C3" s="578"/>
      <c r="D3" s="578"/>
      <c r="E3" s="578"/>
      <c r="F3" s="579"/>
    </row>
    <row r="4" spans="1:6" s="53" customFormat="1" ht="15.75" customHeight="1" thickBot="1">
      <c r="A4" s="125"/>
      <c r="B4" s="125"/>
      <c r="C4" s="126"/>
      <c r="F4" s="53" t="s">
        <v>99</v>
      </c>
    </row>
    <row r="5" spans="1:6" ht="39" thickBot="1">
      <c r="A5" s="216" t="s">
        <v>158</v>
      </c>
      <c r="B5" s="359" t="s">
        <v>48</v>
      </c>
      <c r="C5" s="411" t="s">
        <v>515</v>
      </c>
      <c r="D5" s="428" t="s">
        <v>563</v>
      </c>
      <c r="E5" s="412" t="s">
        <v>542</v>
      </c>
      <c r="F5" s="412" t="s">
        <v>536</v>
      </c>
    </row>
    <row r="6" spans="1:6" s="40" customFormat="1" ht="12.75" customHeight="1" thickBot="1">
      <c r="A6" s="96" t="s">
        <v>441</v>
      </c>
      <c r="B6" s="351" t="s">
        <v>442</v>
      </c>
      <c r="C6" s="413" t="s">
        <v>443</v>
      </c>
      <c r="D6" s="414"/>
      <c r="E6" s="414"/>
      <c r="F6" s="414"/>
    </row>
    <row r="7" spans="1:6" s="40" customFormat="1" ht="15.75" customHeight="1" thickBot="1">
      <c r="A7" s="128"/>
      <c r="B7" s="129" t="s">
        <v>50</v>
      </c>
      <c r="C7" s="415"/>
      <c r="D7" s="414"/>
      <c r="E7" s="414"/>
      <c r="F7" s="414"/>
    </row>
    <row r="8" spans="1:6" s="40" customFormat="1" ht="12" customHeight="1" thickBot="1">
      <c r="A8" s="18" t="s">
        <v>11</v>
      </c>
      <c r="B8" s="262" t="s">
        <v>200</v>
      </c>
      <c r="C8" s="416">
        <f>+C9+C10+C11+C12+C13+C14</f>
        <v>0</v>
      </c>
      <c r="D8" s="414"/>
      <c r="E8" s="414"/>
      <c r="F8" s="414"/>
    </row>
    <row r="9" spans="1:6" s="54" customFormat="1" ht="12" customHeight="1" thickBot="1">
      <c r="A9" s="228" t="s">
        <v>73</v>
      </c>
      <c r="B9" s="263" t="s">
        <v>201</v>
      </c>
      <c r="C9" s="417"/>
      <c r="D9" s="377"/>
      <c r="E9" s="377"/>
      <c r="F9" s="377"/>
    </row>
    <row r="10" spans="1:6" s="55" customFormat="1" ht="12" customHeight="1" thickBot="1">
      <c r="A10" s="229" t="s">
        <v>74</v>
      </c>
      <c r="B10" s="264" t="s">
        <v>202</v>
      </c>
      <c r="C10" s="417"/>
      <c r="D10" s="418"/>
      <c r="E10" s="418"/>
      <c r="F10" s="418"/>
    </row>
    <row r="11" spans="1:6" s="55" customFormat="1" ht="12" customHeight="1" thickBot="1">
      <c r="A11" s="229" t="s">
        <v>75</v>
      </c>
      <c r="B11" s="264" t="s">
        <v>203</v>
      </c>
      <c r="C11" s="417"/>
      <c r="D11" s="418"/>
      <c r="E11" s="418"/>
      <c r="F11" s="418"/>
    </row>
    <row r="12" spans="1:6" s="55" customFormat="1" ht="12" customHeight="1" thickBot="1">
      <c r="A12" s="229" t="s">
        <v>76</v>
      </c>
      <c r="B12" s="264" t="s">
        <v>204</v>
      </c>
      <c r="C12" s="417"/>
      <c r="D12" s="418"/>
      <c r="E12" s="418"/>
      <c r="F12" s="418"/>
    </row>
    <row r="13" spans="1:6" s="55" customFormat="1" ht="12" customHeight="1" thickBot="1">
      <c r="A13" s="229" t="s">
        <v>116</v>
      </c>
      <c r="B13" s="264" t="s">
        <v>448</v>
      </c>
      <c r="C13" s="417"/>
      <c r="D13" s="418"/>
      <c r="E13" s="418"/>
      <c r="F13" s="418"/>
    </row>
    <row r="14" spans="1:6" s="54" customFormat="1" ht="12" customHeight="1" thickBot="1">
      <c r="A14" s="230" t="s">
        <v>77</v>
      </c>
      <c r="B14" s="268" t="s">
        <v>378</v>
      </c>
      <c r="C14" s="417"/>
      <c r="D14" s="377"/>
      <c r="E14" s="377"/>
      <c r="F14" s="377"/>
    </row>
    <row r="15" spans="1:6" s="54" customFormat="1" ht="12" customHeight="1" thickBot="1">
      <c r="A15" s="18" t="s">
        <v>12</v>
      </c>
      <c r="B15" s="267" t="s">
        <v>205</v>
      </c>
      <c r="C15" s="416">
        <f>+C16+C17+C18+C19+C20</f>
        <v>0</v>
      </c>
      <c r="D15" s="377"/>
      <c r="E15" s="377"/>
      <c r="F15" s="377"/>
    </row>
    <row r="16" spans="1:6" s="54" customFormat="1" ht="12" customHeight="1" thickBot="1">
      <c r="A16" s="228" t="s">
        <v>79</v>
      </c>
      <c r="B16" s="263" t="s">
        <v>206</v>
      </c>
      <c r="C16" s="417"/>
      <c r="D16" s="377"/>
      <c r="E16" s="377"/>
      <c r="F16" s="377"/>
    </row>
    <row r="17" spans="1:6" s="54" customFormat="1" ht="12" customHeight="1" thickBot="1">
      <c r="A17" s="229" t="s">
        <v>80</v>
      </c>
      <c r="B17" s="264" t="s">
        <v>207</v>
      </c>
      <c r="C17" s="417"/>
      <c r="D17" s="377"/>
      <c r="E17" s="377"/>
      <c r="F17" s="377"/>
    </row>
    <row r="18" spans="1:6" s="54" customFormat="1" ht="12" customHeight="1" thickBot="1">
      <c r="A18" s="229" t="s">
        <v>81</v>
      </c>
      <c r="B18" s="264" t="s">
        <v>367</v>
      </c>
      <c r="C18" s="417"/>
      <c r="D18" s="377"/>
      <c r="E18" s="377"/>
      <c r="F18" s="377"/>
    </row>
    <row r="19" spans="1:8" s="54" customFormat="1" ht="12" customHeight="1" thickBot="1">
      <c r="A19" s="229" t="s">
        <v>82</v>
      </c>
      <c r="B19" s="264" t="s">
        <v>368</v>
      </c>
      <c r="C19" s="417"/>
      <c r="D19" s="377"/>
      <c r="E19" s="377"/>
      <c r="F19" s="377"/>
      <c r="H19" s="492"/>
    </row>
    <row r="20" spans="1:6" s="54" customFormat="1" ht="12" customHeight="1" thickBot="1">
      <c r="A20" s="229" t="s">
        <v>83</v>
      </c>
      <c r="B20" s="264" t="s">
        <v>208</v>
      </c>
      <c r="C20" s="417"/>
      <c r="D20" s="377"/>
      <c r="E20" s="377"/>
      <c r="F20" s="377"/>
    </row>
    <row r="21" spans="1:6" s="55" customFormat="1" ht="12" customHeight="1" thickBot="1">
      <c r="A21" s="230" t="s">
        <v>89</v>
      </c>
      <c r="B21" s="268" t="s">
        <v>209</v>
      </c>
      <c r="C21" s="417"/>
      <c r="D21" s="418"/>
      <c r="E21" s="418"/>
      <c r="F21" s="418"/>
    </row>
    <row r="22" spans="1:6" s="55" customFormat="1" ht="12" customHeight="1" thickBot="1">
      <c r="A22" s="18" t="s">
        <v>13</v>
      </c>
      <c r="B22" s="262" t="s">
        <v>210</v>
      </c>
      <c r="C22" s="416">
        <f>+C23+C24+C25+C26+C27</f>
        <v>0</v>
      </c>
      <c r="D22" s="418"/>
      <c r="E22" s="418"/>
      <c r="F22" s="418"/>
    </row>
    <row r="23" spans="1:6" s="55" customFormat="1" ht="12" customHeight="1" thickBot="1">
      <c r="A23" s="228" t="s">
        <v>62</v>
      </c>
      <c r="B23" s="263" t="s">
        <v>211</v>
      </c>
      <c r="C23" s="417"/>
      <c r="D23" s="418"/>
      <c r="E23" s="418"/>
      <c r="F23" s="418"/>
    </row>
    <row r="24" spans="1:6" s="54" customFormat="1" ht="12" customHeight="1" thickBot="1">
      <c r="A24" s="229" t="s">
        <v>63</v>
      </c>
      <c r="B24" s="264" t="s">
        <v>212</v>
      </c>
      <c r="C24" s="417"/>
      <c r="D24" s="377"/>
      <c r="E24" s="377"/>
      <c r="F24" s="377"/>
    </row>
    <row r="25" spans="1:6" s="55" customFormat="1" ht="12" customHeight="1" thickBot="1">
      <c r="A25" s="229" t="s">
        <v>64</v>
      </c>
      <c r="B25" s="264" t="s">
        <v>369</v>
      </c>
      <c r="C25" s="417"/>
      <c r="D25" s="418"/>
      <c r="E25" s="418"/>
      <c r="F25" s="418"/>
    </row>
    <row r="26" spans="1:6" s="55" customFormat="1" ht="12" customHeight="1" thickBot="1">
      <c r="A26" s="229" t="s">
        <v>65</v>
      </c>
      <c r="B26" s="264" t="s">
        <v>370</v>
      </c>
      <c r="C26" s="417"/>
      <c r="D26" s="418"/>
      <c r="E26" s="418"/>
      <c r="F26" s="418"/>
    </row>
    <row r="27" spans="1:6" s="55" customFormat="1" ht="12" customHeight="1" thickBot="1">
      <c r="A27" s="229" t="s">
        <v>130</v>
      </c>
      <c r="B27" s="264" t="s">
        <v>213</v>
      </c>
      <c r="C27" s="417"/>
      <c r="D27" s="418"/>
      <c r="E27" s="418"/>
      <c r="F27" s="418"/>
    </row>
    <row r="28" spans="1:6" s="55" customFormat="1" ht="12" customHeight="1" thickBot="1">
      <c r="A28" s="230" t="s">
        <v>131</v>
      </c>
      <c r="B28" s="268" t="s">
        <v>214</v>
      </c>
      <c r="C28" s="417"/>
      <c r="D28" s="418"/>
      <c r="E28" s="418"/>
      <c r="F28" s="418"/>
    </row>
    <row r="29" spans="1:6" s="55" customFormat="1" ht="12" customHeight="1" thickBot="1">
      <c r="A29" s="18" t="s">
        <v>132</v>
      </c>
      <c r="B29" s="262" t="s">
        <v>215</v>
      </c>
      <c r="C29" s="419">
        <f>+C30+C34+C35+C36</f>
        <v>3930</v>
      </c>
      <c r="D29" s="443">
        <v>5651</v>
      </c>
      <c r="E29" s="443"/>
      <c r="F29" s="443">
        <v>5651</v>
      </c>
    </row>
    <row r="30" spans="1:6" s="55" customFormat="1" ht="12" customHeight="1" thickBot="1">
      <c r="A30" s="228" t="s">
        <v>216</v>
      </c>
      <c r="B30" s="263" t="s">
        <v>449</v>
      </c>
      <c r="C30" s="420">
        <f>+C31+C32+C33</f>
        <v>3930</v>
      </c>
      <c r="D30" s="444">
        <v>5651</v>
      </c>
      <c r="E30" s="444"/>
      <c r="F30" s="444">
        <v>5651</v>
      </c>
    </row>
    <row r="31" spans="1:6" s="55" customFormat="1" ht="12" customHeight="1" thickBot="1">
      <c r="A31" s="229" t="s">
        <v>217</v>
      </c>
      <c r="B31" s="264" t="s">
        <v>222</v>
      </c>
      <c r="C31" s="417"/>
      <c r="D31" s="444"/>
      <c r="E31" s="444"/>
      <c r="F31" s="444"/>
    </row>
    <row r="32" spans="1:6" s="55" customFormat="1" ht="12" customHeight="1" thickBot="1">
      <c r="A32" s="229" t="s">
        <v>218</v>
      </c>
      <c r="B32" s="264" t="s">
        <v>223</v>
      </c>
      <c r="C32" s="417"/>
      <c r="D32" s="444"/>
      <c r="E32" s="444"/>
      <c r="F32" s="444"/>
    </row>
    <row r="33" spans="1:6" s="55" customFormat="1" ht="12" customHeight="1" thickBot="1">
      <c r="A33" s="229" t="s">
        <v>382</v>
      </c>
      <c r="B33" s="269" t="s">
        <v>383</v>
      </c>
      <c r="C33" s="417">
        <v>3930</v>
      </c>
      <c r="D33" s="444">
        <v>5651</v>
      </c>
      <c r="E33" s="444"/>
      <c r="F33" s="444">
        <v>5651</v>
      </c>
    </row>
    <row r="34" spans="1:6" s="55" customFormat="1" ht="12" customHeight="1" thickBot="1">
      <c r="A34" s="229" t="s">
        <v>219</v>
      </c>
      <c r="B34" s="264" t="s">
        <v>224</v>
      </c>
      <c r="C34" s="417"/>
      <c r="D34" s="444"/>
      <c r="E34" s="444"/>
      <c r="F34" s="444"/>
    </row>
    <row r="35" spans="1:6" s="55" customFormat="1" ht="12" customHeight="1" thickBot="1">
      <c r="A35" s="229" t="s">
        <v>220</v>
      </c>
      <c r="B35" s="264" t="s">
        <v>225</v>
      </c>
      <c r="C35" s="417"/>
      <c r="D35" s="444"/>
      <c r="E35" s="444"/>
      <c r="F35" s="444"/>
    </row>
    <row r="36" spans="1:6" s="55" customFormat="1" ht="12" customHeight="1" thickBot="1">
      <c r="A36" s="230" t="s">
        <v>221</v>
      </c>
      <c r="B36" s="268" t="s">
        <v>226</v>
      </c>
      <c r="C36" s="417"/>
      <c r="D36" s="418"/>
      <c r="E36" s="418"/>
      <c r="F36" s="418"/>
    </row>
    <row r="37" spans="1:6" s="55" customFormat="1" ht="12" customHeight="1" thickBot="1">
      <c r="A37" s="18" t="s">
        <v>15</v>
      </c>
      <c r="B37" s="262" t="s">
        <v>379</v>
      </c>
      <c r="C37" s="416">
        <f>SUM(C38:C48)</f>
        <v>0</v>
      </c>
      <c r="D37" s="418"/>
      <c r="E37" s="418"/>
      <c r="F37" s="418"/>
    </row>
    <row r="38" spans="1:6" s="55" customFormat="1" ht="12" customHeight="1" thickBot="1">
      <c r="A38" s="228" t="s">
        <v>66</v>
      </c>
      <c r="B38" s="263" t="s">
        <v>229</v>
      </c>
      <c r="C38" s="417"/>
      <c r="D38" s="418"/>
      <c r="E38" s="418"/>
      <c r="F38" s="418"/>
    </row>
    <row r="39" spans="1:6" s="55" customFormat="1" ht="12" customHeight="1" thickBot="1">
      <c r="A39" s="229" t="s">
        <v>67</v>
      </c>
      <c r="B39" s="264" t="s">
        <v>230</v>
      </c>
      <c r="C39" s="417"/>
      <c r="D39" s="418"/>
      <c r="E39" s="418"/>
      <c r="F39" s="418"/>
    </row>
    <row r="40" spans="1:6" s="55" customFormat="1" ht="12" customHeight="1" thickBot="1">
      <c r="A40" s="229" t="s">
        <v>68</v>
      </c>
      <c r="B40" s="264" t="s">
        <v>231</v>
      </c>
      <c r="C40" s="417"/>
      <c r="D40" s="418"/>
      <c r="E40" s="418"/>
      <c r="F40" s="418"/>
    </row>
    <row r="41" spans="1:6" s="55" customFormat="1" ht="12" customHeight="1" thickBot="1">
      <c r="A41" s="229" t="s">
        <v>134</v>
      </c>
      <c r="B41" s="264" t="s">
        <v>232</v>
      </c>
      <c r="C41" s="417"/>
      <c r="D41" s="418"/>
      <c r="E41" s="418"/>
      <c r="F41" s="418"/>
    </row>
    <row r="42" spans="1:6" s="55" customFormat="1" ht="12" customHeight="1" thickBot="1">
      <c r="A42" s="229" t="s">
        <v>135</v>
      </c>
      <c r="B42" s="264" t="s">
        <v>233</v>
      </c>
      <c r="C42" s="417"/>
      <c r="D42" s="418"/>
      <c r="E42" s="418"/>
      <c r="F42" s="418"/>
    </row>
    <row r="43" spans="1:6" s="55" customFormat="1" ht="12" customHeight="1" thickBot="1">
      <c r="A43" s="229" t="s">
        <v>136</v>
      </c>
      <c r="B43" s="264" t="s">
        <v>234</v>
      </c>
      <c r="C43" s="417"/>
      <c r="D43" s="418"/>
      <c r="E43" s="418"/>
      <c r="F43" s="418"/>
    </row>
    <row r="44" spans="1:6" s="55" customFormat="1" ht="12" customHeight="1" thickBot="1">
      <c r="A44" s="229" t="s">
        <v>137</v>
      </c>
      <c r="B44" s="264" t="s">
        <v>235</v>
      </c>
      <c r="C44" s="417"/>
      <c r="D44" s="418"/>
      <c r="E44" s="418"/>
      <c r="F44" s="418"/>
    </row>
    <row r="45" spans="1:6" s="55" customFormat="1" ht="12" customHeight="1" thickBot="1">
      <c r="A45" s="229" t="s">
        <v>138</v>
      </c>
      <c r="B45" s="264" t="s">
        <v>236</v>
      </c>
      <c r="C45" s="417"/>
      <c r="D45" s="418"/>
      <c r="E45" s="418"/>
      <c r="F45" s="418"/>
    </row>
    <row r="46" spans="1:6" s="55" customFormat="1" ht="12" customHeight="1" thickBot="1">
      <c r="A46" s="229" t="s">
        <v>227</v>
      </c>
      <c r="B46" s="264" t="s">
        <v>237</v>
      </c>
      <c r="C46" s="421"/>
      <c r="D46" s="418"/>
      <c r="E46" s="418"/>
      <c r="F46" s="418"/>
    </row>
    <row r="47" spans="1:6" s="55" customFormat="1" ht="12" customHeight="1" thickBot="1">
      <c r="A47" s="230" t="s">
        <v>228</v>
      </c>
      <c r="B47" s="268" t="s">
        <v>381</v>
      </c>
      <c r="C47" s="421"/>
      <c r="D47" s="418"/>
      <c r="E47" s="418"/>
      <c r="F47" s="418"/>
    </row>
    <row r="48" spans="1:6" s="55" customFormat="1" ht="12" customHeight="1" thickBot="1">
      <c r="A48" s="230" t="s">
        <v>380</v>
      </c>
      <c r="B48" s="268" t="s">
        <v>238</v>
      </c>
      <c r="C48" s="421"/>
      <c r="D48" s="418"/>
      <c r="E48" s="418"/>
      <c r="F48" s="418"/>
    </row>
    <row r="49" spans="1:6" s="55" customFormat="1" ht="12" customHeight="1" thickBot="1">
      <c r="A49" s="18" t="s">
        <v>16</v>
      </c>
      <c r="B49" s="262" t="s">
        <v>239</v>
      </c>
      <c r="C49" s="416">
        <f>SUM(C50:C54)</f>
        <v>0</v>
      </c>
      <c r="D49" s="418"/>
      <c r="E49" s="418"/>
      <c r="F49" s="418"/>
    </row>
    <row r="50" spans="1:6" s="55" customFormat="1" ht="12" customHeight="1" thickBot="1">
      <c r="A50" s="228" t="s">
        <v>69</v>
      </c>
      <c r="B50" s="263" t="s">
        <v>243</v>
      </c>
      <c r="C50" s="421"/>
      <c r="D50" s="418"/>
      <c r="E50" s="418"/>
      <c r="F50" s="418"/>
    </row>
    <row r="51" spans="1:6" s="55" customFormat="1" ht="12" customHeight="1" thickBot="1">
      <c r="A51" s="229" t="s">
        <v>70</v>
      </c>
      <c r="B51" s="264" t="s">
        <v>244</v>
      </c>
      <c r="C51" s="421"/>
      <c r="D51" s="418"/>
      <c r="E51" s="418"/>
      <c r="F51" s="418"/>
    </row>
    <row r="52" spans="1:6" s="55" customFormat="1" ht="12" customHeight="1" thickBot="1">
      <c r="A52" s="229" t="s">
        <v>240</v>
      </c>
      <c r="B52" s="264" t="s">
        <v>245</v>
      </c>
      <c r="C52" s="421"/>
      <c r="D52" s="418"/>
      <c r="E52" s="418"/>
      <c r="F52" s="418"/>
    </row>
    <row r="53" spans="1:6" s="55" customFormat="1" ht="12" customHeight="1" thickBot="1">
      <c r="A53" s="229" t="s">
        <v>241</v>
      </c>
      <c r="B53" s="264" t="s">
        <v>246</v>
      </c>
      <c r="C53" s="421"/>
      <c r="D53" s="418"/>
      <c r="E53" s="418"/>
      <c r="F53" s="418"/>
    </row>
    <row r="54" spans="1:6" s="55" customFormat="1" ht="12" customHeight="1" thickBot="1">
      <c r="A54" s="230" t="s">
        <v>242</v>
      </c>
      <c r="B54" s="268" t="s">
        <v>247</v>
      </c>
      <c r="C54" s="421"/>
      <c r="D54" s="418"/>
      <c r="E54" s="418"/>
      <c r="F54" s="418"/>
    </row>
    <row r="55" spans="1:6" s="55" customFormat="1" ht="12" customHeight="1" thickBot="1">
      <c r="A55" s="18" t="s">
        <v>139</v>
      </c>
      <c r="B55" s="262" t="s">
        <v>248</v>
      </c>
      <c r="C55" s="416">
        <f>SUM(C56:C58)</f>
        <v>0</v>
      </c>
      <c r="D55" s="418"/>
      <c r="E55" s="418"/>
      <c r="F55" s="418"/>
    </row>
    <row r="56" spans="1:6" s="55" customFormat="1" ht="12" customHeight="1" thickBot="1">
      <c r="A56" s="228" t="s">
        <v>71</v>
      </c>
      <c r="B56" s="263" t="s">
        <v>249</v>
      </c>
      <c r="C56" s="417"/>
      <c r="D56" s="418"/>
      <c r="E56" s="418"/>
      <c r="F56" s="418"/>
    </row>
    <row r="57" spans="1:6" s="55" customFormat="1" ht="12" customHeight="1" thickBot="1">
      <c r="A57" s="229" t="s">
        <v>72</v>
      </c>
      <c r="B57" s="264" t="s">
        <v>371</v>
      </c>
      <c r="C57" s="417"/>
      <c r="D57" s="418"/>
      <c r="E57" s="418"/>
      <c r="F57" s="418"/>
    </row>
    <row r="58" spans="1:6" s="55" customFormat="1" ht="12" customHeight="1" thickBot="1">
      <c r="A58" s="229" t="s">
        <v>252</v>
      </c>
      <c r="B58" s="264" t="s">
        <v>250</v>
      </c>
      <c r="C58" s="417"/>
      <c r="D58" s="418"/>
      <c r="E58" s="418"/>
      <c r="F58" s="418"/>
    </row>
    <row r="59" spans="1:6" s="55" customFormat="1" ht="12" customHeight="1" thickBot="1">
      <c r="A59" s="230" t="s">
        <v>253</v>
      </c>
      <c r="B59" s="268" t="s">
        <v>251</v>
      </c>
      <c r="C59" s="417"/>
      <c r="D59" s="418"/>
      <c r="E59" s="418"/>
      <c r="F59" s="418"/>
    </row>
    <row r="60" spans="1:6" s="55" customFormat="1" ht="12" customHeight="1" thickBot="1">
      <c r="A60" s="18" t="s">
        <v>18</v>
      </c>
      <c r="B60" s="267" t="s">
        <v>254</v>
      </c>
      <c r="C60" s="416">
        <f>SUM(C61:C63)</f>
        <v>0</v>
      </c>
      <c r="D60" s="418"/>
      <c r="E60" s="418"/>
      <c r="F60" s="418"/>
    </row>
    <row r="61" spans="1:6" s="55" customFormat="1" ht="12" customHeight="1" thickBot="1">
      <c r="A61" s="228" t="s">
        <v>140</v>
      </c>
      <c r="B61" s="263" t="s">
        <v>256</v>
      </c>
      <c r="C61" s="421"/>
      <c r="D61" s="418"/>
      <c r="E61" s="418"/>
      <c r="F61" s="418"/>
    </row>
    <row r="62" spans="1:6" s="55" customFormat="1" ht="12" customHeight="1" thickBot="1">
      <c r="A62" s="229" t="s">
        <v>141</v>
      </c>
      <c r="B62" s="264" t="s">
        <v>372</v>
      </c>
      <c r="C62" s="421"/>
      <c r="D62" s="418"/>
      <c r="E62" s="418"/>
      <c r="F62" s="418"/>
    </row>
    <row r="63" spans="1:6" s="55" customFormat="1" ht="12" customHeight="1" thickBot="1">
      <c r="A63" s="229" t="s">
        <v>181</v>
      </c>
      <c r="B63" s="264" t="s">
        <v>257</v>
      </c>
      <c r="C63" s="421"/>
      <c r="D63" s="418"/>
      <c r="E63" s="418"/>
      <c r="F63" s="418"/>
    </row>
    <row r="64" spans="1:6" s="55" customFormat="1" ht="12" customHeight="1" thickBot="1">
      <c r="A64" s="230" t="s">
        <v>255</v>
      </c>
      <c r="B64" s="268" t="s">
        <v>258</v>
      </c>
      <c r="C64" s="421"/>
      <c r="D64" s="418"/>
      <c r="E64" s="418"/>
      <c r="F64" s="418"/>
    </row>
    <row r="65" spans="1:6" s="55" customFormat="1" ht="12" customHeight="1" thickBot="1">
      <c r="A65" s="18" t="s">
        <v>19</v>
      </c>
      <c r="B65" s="262" t="s">
        <v>259</v>
      </c>
      <c r="C65" s="419">
        <f>+C8+C15+C22+C29+C37+C49+C55+C60</f>
        <v>3930</v>
      </c>
      <c r="D65" s="443">
        <v>5651</v>
      </c>
      <c r="E65" s="443"/>
      <c r="F65" s="443">
        <v>5651</v>
      </c>
    </row>
    <row r="66" spans="1:6" s="55" customFormat="1" ht="12" customHeight="1" thickBot="1">
      <c r="A66" s="231" t="s">
        <v>344</v>
      </c>
      <c r="B66" s="267" t="s">
        <v>261</v>
      </c>
      <c r="C66" s="416">
        <f>SUM(C67:C69)</f>
        <v>0</v>
      </c>
      <c r="D66" s="418"/>
      <c r="E66" s="418"/>
      <c r="F66" s="418"/>
    </row>
    <row r="67" spans="1:6" s="55" customFormat="1" ht="12" customHeight="1" thickBot="1">
      <c r="A67" s="228" t="s">
        <v>292</v>
      </c>
      <c r="B67" s="263" t="s">
        <v>262</v>
      </c>
      <c r="C67" s="421"/>
      <c r="D67" s="418"/>
      <c r="E67" s="418"/>
      <c r="F67" s="418"/>
    </row>
    <row r="68" spans="1:6" s="55" customFormat="1" ht="12" customHeight="1" thickBot="1">
      <c r="A68" s="229" t="s">
        <v>301</v>
      </c>
      <c r="B68" s="264" t="s">
        <v>263</v>
      </c>
      <c r="C68" s="421"/>
      <c r="D68" s="418"/>
      <c r="E68" s="418"/>
      <c r="F68" s="418"/>
    </row>
    <row r="69" spans="1:6" s="55" customFormat="1" ht="12" customHeight="1" thickBot="1">
      <c r="A69" s="230" t="s">
        <v>302</v>
      </c>
      <c r="B69" s="352" t="s">
        <v>264</v>
      </c>
      <c r="C69" s="421"/>
      <c r="D69" s="418"/>
      <c r="E69" s="418"/>
      <c r="F69" s="418"/>
    </row>
    <row r="70" spans="1:6" s="55" customFormat="1" ht="12" customHeight="1" thickBot="1">
      <c r="A70" s="231" t="s">
        <v>265</v>
      </c>
      <c r="B70" s="267" t="s">
        <v>266</v>
      </c>
      <c r="C70" s="416">
        <f>SUM(C71:C74)</f>
        <v>0</v>
      </c>
      <c r="D70" s="418"/>
      <c r="E70" s="418"/>
      <c r="F70" s="418"/>
    </row>
    <row r="71" spans="1:6" s="55" customFormat="1" ht="12" customHeight="1" thickBot="1">
      <c r="A71" s="228" t="s">
        <v>117</v>
      </c>
      <c r="B71" s="263" t="s">
        <v>267</v>
      </c>
      <c r="C71" s="421"/>
      <c r="D71" s="418"/>
      <c r="E71" s="418"/>
      <c r="F71" s="418"/>
    </row>
    <row r="72" spans="1:6" s="55" customFormat="1" ht="12" customHeight="1" thickBot="1">
      <c r="A72" s="229" t="s">
        <v>118</v>
      </c>
      <c r="B72" s="264" t="s">
        <v>268</v>
      </c>
      <c r="C72" s="421"/>
      <c r="D72" s="418"/>
      <c r="E72" s="418"/>
      <c r="F72" s="418"/>
    </row>
    <row r="73" spans="1:6" s="55" customFormat="1" ht="12" customHeight="1" thickBot="1">
      <c r="A73" s="229" t="s">
        <v>293</v>
      </c>
      <c r="B73" s="264" t="s">
        <v>269</v>
      </c>
      <c r="C73" s="421"/>
      <c r="D73" s="418"/>
      <c r="E73" s="418"/>
      <c r="F73" s="418"/>
    </row>
    <row r="74" spans="1:6" s="55" customFormat="1" ht="12" customHeight="1" thickBot="1">
      <c r="A74" s="230" t="s">
        <v>294</v>
      </c>
      <c r="B74" s="268" t="s">
        <v>270</v>
      </c>
      <c r="C74" s="421"/>
      <c r="D74" s="418"/>
      <c r="E74" s="418"/>
      <c r="F74" s="418"/>
    </row>
    <row r="75" spans="1:6" s="55" customFormat="1" ht="12" customHeight="1" thickBot="1">
      <c r="A75" s="231" t="s">
        <v>271</v>
      </c>
      <c r="B75" s="267" t="s">
        <v>272</v>
      </c>
      <c r="C75" s="416">
        <f>SUM(C76:C77)</f>
        <v>0</v>
      </c>
      <c r="D75" s="418"/>
      <c r="E75" s="418"/>
      <c r="F75" s="418"/>
    </row>
    <row r="76" spans="1:6" s="55" customFormat="1" ht="12" customHeight="1" thickBot="1">
      <c r="A76" s="228" t="s">
        <v>295</v>
      </c>
      <c r="B76" s="263" t="s">
        <v>273</v>
      </c>
      <c r="C76" s="421"/>
      <c r="D76" s="418"/>
      <c r="E76" s="418"/>
      <c r="F76" s="418"/>
    </row>
    <row r="77" spans="1:6" s="55" customFormat="1" ht="12" customHeight="1" thickBot="1">
      <c r="A77" s="230" t="s">
        <v>296</v>
      </c>
      <c r="B77" s="268" t="s">
        <v>274</v>
      </c>
      <c r="C77" s="421"/>
      <c r="D77" s="418"/>
      <c r="E77" s="418"/>
      <c r="F77" s="418"/>
    </row>
    <row r="78" spans="1:6" s="54" customFormat="1" ht="12" customHeight="1" thickBot="1">
      <c r="A78" s="231" t="s">
        <v>275</v>
      </c>
      <c r="B78" s="267" t="s">
        <v>276</v>
      </c>
      <c r="C78" s="416">
        <f>SUM(C79:C81)</f>
        <v>0</v>
      </c>
      <c r="D78" s="377"/>
      <c r="E78" s="377"/>
      <c r="F78" s="377"/>
    </row>
    <row r="79" spans="1:6" s="55" customFormat="1" ht="12" customHeight="1" thickBot="1">
      <c r="A79" s="228" t="s">
        <v>297</v>
      </c>
      <c r="B79" s="263" t="s">
        <v>277</v>
      </c>
      <c r="C79" s="421"/>
      <c r="D79" s="418"/>
      <c r="E79" s="418"/>
      <c r="F79" s="418"/>
    </row>
    <row r="80" spans="1:6" s="55" customFormat="1" ht="12" customHeight="1" thickBot="1">
      <c r="A80" s="229" t="s">
        <v>298</v>
      </c>
      <c r="B80" s="264" t="s">
        <v>278</v>
      </c>
      <c r="C80" s="421"/>
      <c r="D80" s="418"/>
      <c r="E80" s="418"/>
      <c r="F80" s="418"/>
    </row>
    <row r="81" spans="1:6" s="55" customFormat="1" ht="12" customHeight="1" thickBot="1">
      <c r="A81" s="230" t="s">
        <v>299</v>
      </c>
      <c r="B81" s="268" t="s">
        <v>279</v>
      </c>
      <c r="C81" s="421"/>
      <c r="D81" s="418"/>
      <c r="E81" s="418"/>
      <c r="F81" s="418"/>
    </row>
    <row r="82" spans="1:6" s="55" customFormat="1" ht="12" customHeight="1" thickBot="1">
      <c r="A82" s="231" t="s">
        <v>280</v>
      </c>
      <c r="B82" s="267" t="s">
        <v>300</v>
      </c>
      <c r="C82" s="416">
        <f>SUM(C83:C86)</f>
        <v>0</v>
      </c>
      <c r="D82" s="418"/>
      <c r="E82" s="418"/>
      <c r="F82" s="418"/>
    </row>
    <row r="83" spans="1:6" s="55" customFormat="1" ht="12" customHeight="1" thickBot="1">
      <c r="A83" s="232" t="s">
        <v>281</v>
      </c>
      <c r="B83" s="263" t="s">
        <v>282</v>
      </c>
      <c r="C83" s="421"/>
      <c r="D83" s="418"/>
      <c r="E83" s="418"/>
      <c r="F83" s="418"/>
    </row>
    <row r="84" spans="1:6" s="55" customFormat="1" ht="12" customHeight="1" thickBot="1">
      <c r="A84" s="233" t="s">
        <v>283</v>
      </c>
      <c r="B84" s="264" t="s">
        <v>284</v>
      </c>
      <c r="C84" s="421"/>
      <c r="D84" s="418"/>
      <c r="E84" s="418"/>
      <c r="F84" s="418"/>
    </row>
    <row r="85" spans="1:6" s="55" customFormat="1" ht="12" customHeight="1" thickBot="1">
      <c r="A85" s="233" t="s">
        <v>285</v>
      </c>
      <c r="B85" s="264" t="s">
        <v>286</v>
      </c>
      <c r="C85" s="421"/>
      <c r="D85" s="418"/>
      <c r="E85" s="418"/>
      <c r="F85" s="418"/>
    </row>
    <row r="86" spans="1:6" s="54" customFormat="1" ht="12" customHeight="1" thickBot="1">
      <c r="A86" s="234" t="s">
        <v>287</v>
      </c>
      <c r="B86" s="268" t="s">
        <v>288</v>
      </c>
      <c r="C86" s="421"/>
      <c r="D86" s="377"/>
      <c r="E86" s="377"/>
      <c r="F86" s="377"/>
    </row>
    <row r="87" spans="1:6" s="54" customFormat="1" ht="12" customHeight="1" thickBot="1">
      <c r="A87" s="231" t="s">
        <v>289</v>
      </c>
      <c r="B87" s="267" t="s">
        <v>423</v>
      </c>
      <c r="C87" s="422"/>
      <c r="D87" s="377"/>
      <c r="E87" s="377"/>
      <c r="F87" s="377"/>
    </row>
    <row r="88" spans="1:6" s="54" customFormat="1" ht="12" customHeight="1" thickBot="1">
      <c r="A88" s="231" t="s">
        <v>450</v>
      </c>
      <c r="B88" s="267" t="s">
        <v>290</v>
      </c>
      <c r="C88" s="422"/>
      <c r="D88" s="377"/>
      <c r="E88" s="377"/>
      <c r="F88" s="377"/>
    </row>
    <row r="89" spans="1:6" s="54" customFormat="1" ht="12" customHeight="1" thickBot="1">
      <c r="A89" s="231" t="s">
        <v>451</v>
      </c>
      <c r="B89" s="270" t="s">
        <v>426</v>
      </c>
      <c r="C89" s="419">
        <f>+C66+C70+C75+C78+C82+C88+C87</f>
        <v>0</v>
      </c>
      <c r="D89" s="377"/>
      <c r="E89" s="377"/>
      <c r="F89" s="377"/>
    </row>
    <row r="90" spans="1:6" s="54" customFormat="1" ht="12" customHeight="1" thickBot="1">
      <c r="A90" s="235" t="s">
        <v>452</v>
      </c>
      <c r="B90" s="271" t="s">
        <v>453</v>
      </c>
      <c r="C90" s="419">
        <f>+C65+C89</f>
        <v>3930</v>
      </c>
      <c r="D90" s="443">
        <v>5651</v>
      </c>
      <c r="E90" s="443"/>
      <c r="F90" s="443">
        <v>5651</v>
      </c>
    </row>
    <row r="91" spans="1:6" s="55" customFormat="1" ht="15" customHeight="1" thickBot="1">
      <c r="A91" s="131"/>
      <c r="B91" s="132"/>
      <c r="C91" s="407"/>
      <c r="D91" s="443"/>
      <c r="E91" s="443"/>
      <c r="F91" s="443"/>
    </row>
    <row r="92" spans="1:6" s="40" customFormat="1" ht="16.5" customHeight="1" thickBot="1">
      <c r="A92" s="135"/>
      <c r="B92" s="136" t="s">
        <v>51</v>
      </c>
      <c r="C92" s="407"/>
      <c r="D92" s="447"/>
      <c r="E92" s="447"/>
      <c r="F92" s="447"/>
    </row>
    <row r="93" spans="1:6" s="56" customFormat="1" ht="12" customHeight="1" thickBot="1">
      <c r="A93" s="217" t="s">
        <v>11</v>
      </c>
      <c r="B93" s="272" t="s">
        <v>457</v>
      </c>
      <c r="C93" s="416">
        <f>+C94+C95+C96+C97+C98+C111</f>
        <v>3930</v>
      </c>
      <c r="D93" s="443">
        <v>5651</v>
      </c>
      <c r="E93" s="443"/>
      <c r="F93" s="443">
        <v>5651</v>
      </c>
    </row>
    <row r="94" spans="1:6" ht="12" customHeight="1" thickBot="1">
      <c r="A94" s="236" t="s">
        <v>73</v>
      </c>
      <c r="B94" s="273" t="s">
        <v>42</v>
      </c>
      <c r="C94" s="417"/>
      <c r="D94" s="443"/>
      <c r="E94" s="443"/>
      <c r="F94" s="443"/>
    </row>
    <row r="95" spans="1:6" ht="12" customHeight="1" thickBot="1">
      <c r="A95" s="229" t="s">
        <v>74</v>
      </c>
      <c r="B95" s="274" t="s">
        <v>142</v>
      </c>
      <c r="C95" s="417"/>
      <c r="D95" s="443"/>
      <c r="E95" s="443"/>
      <c r="F95" s="443"/>
    </row>
    <row r="96" spans="1:6" ht="12" customHeight="1" thickBot="1">
      <c r="A96" s="229" t="s">
        <v>75</v>
      </c>
      <c r="B96" s="274" t="s">
        <v>108</v>
      </c>
      <c r="C96" s="417"/>
      <c r="D96" s="443"/>
      <c r="E96" s="443"/>
      <c r="F96" s="443"/>
    </row>
    <row r="97" spans="1:6" ht="12" customHeight="1" thickBot="1">
      <c r="A97" s="229" t="s">
        <v>76</v>
      </c>
      <c r="B97" s="278" t="s">
        <v>143</v>
      </c>
      <c r="C97" s="417"/>
      <c r="D97" s="443"/>
      <c r="E97" s="443"/>
      <c r="F97" s="443"/>
    </row>
    <row r="98" spans="1:6" ht="12" customHeight="1" thickBot="1">
      <c r="A98" s="229" t="s">
        <v>84</v>
      </c>
      <c r="B98" s="8" t="s">
        <v>144</v>
      </c>
      <c r="C98" s="417">
        <v>3930</v>
      </c>
      <c r="D98" s="443">
        <v>5651</v>
      </c>
      <c r="E98" s="443"/>
      <c r="F98" s="443">
        <v>5651</v>
      </c>
    </row>
    <row r="99" spans="1:6" ht="12" customHeight="1" thickBot="1">
      <c r="A99" s="229" t="s">
        <v>77</v>
      </c>
      <c r="B99" s="274" t="s">
        <v>454</v>
      </c>
      <c r="C99" s="417"/>
      <c r="D99" s="424"/>
      <c r="E99" s="424"/>
      <c r="F99" s="424"/>
    </row>
    <row r="100" spans="1:6" ht="12" customHeight="1" thickBot="1">
      <c r="A100" s="229" t="s">
        <v>78</v>
      </c>
      <c r="B100" s="353" t="s">
        <v>389</v>
      </c>
      <c r="C100" s="417"/>
      <c r="D100" s="424"/>
      <c r="E100" s="424"/>
      <c r="F100" s="424"/>
    </row>
    <row r="101" spans="1:6" ht="12" customHeight="1" thickBot="1">
      <c r="A101" s="229" t="s">
        <v>85</v>
      </c>
      <c r="B101" s="353" t="s">
        <v>388</v>
      </c>
      <c r="C101" s="417"/>
      <c r="D101" s="424"/>
      <c r="E101" s="424"/>
      <c r="F101" s="424"/>
    </row>
    <row r="102" spans="1:6" ht="12" customHeight="1" thickBot="1">
      <c r="A102" s="229" t="s">
        <v>86</v>
      </c>
      <c r="B102" s="353" t="s">
        <v>306</v>
      </c>
      <c r="C102" s="417"/>
      <c r="D102" s="424"/>
      <c r="E102" s="424"/>
      <c r="F102" s="424"/>
    </row>
    <row r="103" spans="1:6" ht="12" customHeight="1" thickBot="1">
      <c r="A103" s="229" t="s">
        <v>87</v>
      </c>
      <c r="B103" s="354" t="s">
        <v>307</v>
      </c>
      <c r="C103" s="417"/>
      <c r="D103" s="424"/>
      <c r="E103" s="424"/>
      <c r="F103" s="424"/>
    </row>
    <row r="104" spans="1:6" ht="12" customHeight="1" thickBot="1">
      <c r="A104" s="229" t="s">
        <v>88</v>
      </c>
      <c r="B104" s="354" t="s">
        <v>308</v>
      </c>
      <c r="C104" s="417"/>
      <c r="D104" s="424"/>
      <c r="E104" s="424"/>
      <c r="F104" s="424"/>
    </row>
    <row r="105" spans="1:6" ht="12" customHeight="1" thickBot="1">
      <c r="A105" s="229" t="s">
        <v>90</v>
      </c>
      <c r="B105" s="353" t="s">
        <v>309</v>
      </c>
      <c r="C105" s="417"/>
      <c r="D105" s="424"/>
      <c r="E105" s="424"/>
      <c r="F105" s="424"/>
    </row>
    <row r="106" spans="1:6" ht="12" customHeight="1" thickBot="1">
      <c r="A106" s="229" t="s">
        <v>145</v>
      </c>
      <c r="B106" s="353" t="s">
        <v>310</v>
      </c>
      <c r="C106" s="417"/>
      <c r="D106" s="424"/>
      <c r="E106" s="424"/>
      <c r="F106" s="424"/>
    </row>
    <row r="107" spans="1:6" ht="12" customHeight="1" thickBot="1">
      <c r="A107" s="229" t="s">
        <v>304</v>
      </c>
      <c r="B107" s="354" t="s">
        <v>311</v>
      </c>
      <c r="C107" s="417"/>
      <c r="D107" s="424"/>
      <c r="E107" s="424"/>
      <c r="F107" s="424"/>
    </row>
    <row r="108" spans="1:6" ht="12" customHeight="1" thickBot="1">
      <c r="A108" s="237" t="s">
        <v>305</v>
      </c>
      <c r="B108" s="277" t="s">
        <v>312</v>
      </c>
      <c r="C108" s="417"/>
      <c r="D108" s="424"/>
      <c r="E108" s="424"/>
      <c r="F108" s="424"/>
    </row>
    <row r="109" spans="1:6" ht="12" customHeight="1" thickBot="1">
      <c r="A109" s="229" t="s">
        <v>386</v>
      </c>
      <c r="B109" s="277" t="s">
        <v>313</v>
      </c>
      <c r="C109" s="417"/>
      <c r="D109" s="424"/>
      <c r="E109" s="424"/>
      <c r="F109" s="424"/>
    </row>
    <row r="110" spans="1:6" ht="12" customHeight="1" thickBot="1">
      <c r="A110" s="229" t="s">
        <v>387</v>
      </c>
      <c r="B110" s="354" t="s">
        <v>314</v>
      </c>
      <c r="C110" s="417">
        <v>3930</v>
      </c>
      <c r="D110" s="443">
        <v>5651</v>
      </c>
      <c r="E110" s="443"/>
      <c r="F110" s="443">
        <v>5651</v>
      </c>
    </row>
    <row r="111" spans="1:6" ht="12" customHeight="1" thickBot="1">
      <c r="A111" s="229" t="s">
        <v>391</v>
      </c>
      <c r="B111" s="278" t="s">
        <v>43</v>
      </c>
      <c r="C111" s="417"/>
      <c r="D111" s="424"/>
      <c r="E111" s="424"/>
      <c r="F111" s="424"/>
    </row>
    <row r="112" spans="1:6" ht="12" customHeight="1" thickBot="1">
      <c r="A112" s="230" t="s">
        <v>392</v>
      </c>
      <c r="B112" s="274" t="s">
        <v>455</v>
      </c>
      <c r="C112" s="417"/>
      <c r="D112" s="424"/>
      <c r="E112" s="424"/>
      <c r="F112" s="424"/>
    </row>
    <row r="113" spans="1:6" ht="12" customHeight="1" thickBot="1">
      <c r="A113" s="238" t="s">
        <v>393</v>
      </c>
      <c r="B113" s="355" t="s">
        <v>456</v>
      </c>
      <c r="C113" s="417"/>
      <c r="D113" s="424"/>
      <c r="E113" s="424"/>
      <c r="F113" s="424"/>
    </row>
    <row r="114" spans="1:6" ht="12" customHeight="1" thickBot="1">
      <c r="A114" s="18" t="s">
        <v>12</v>
      </c>
      <c r="B114" s="284" t="s">
        <v>315</v>
      </c>
      <c r="C114" s="416">
        <f>+C115+C117+C119</f>
        <v>0</v>
      </c>
      <c r="D114" s="424"/>
      <c r="E114" s="424"/>
      <c r="F114" s="424"/>
    </row>
    <row r="115" spans="1:6" ht="12" customHeight="1" thickBot="1">
      <c r="A115" s="228" t="s">
        <v>79</v>
      </c>
      <c r="B115" s="274" t="s">
        <v>179</v>
      </c>
      <c r="C115" s="417"/>
      <c r="D115" s="424"/>
      <c r="E115" s="424"/>
      <c r="F115" s="424"/>
    </row>
    <row r="116" spans="1:6" ht="12" customHeight="1" thickBot="1">
      <c r="A116" s="228" t="s">
        <v>80</v>
      </c>
      <c r="B116" s="275" t="s">
        <v>319</v>
      </c>
      <c r="C116" s="417"/>
      <c r="D116" s="424"/>
      <c r="E116" s="424"/>
      <c r="F116" s="424"/>
    </row>
    <row r="117" spans="1:6" ht="12" customHeight="1" thickBot="1">
      <c r="A117" s="228" t="s">
        <v>81</v>
      </c>
      <c r="B117" s="275" t="s">
        <v>146</v>
      </c>
      <c r="C117" s="417"/>
      <c r="D117" s="424"/>
      <c r="E117" s="424"/>
      <c r="F117" s="424"/>
    </row>
    <row r="118" spans="1:6" ht="12" customHeight="1" thickBot="1">
      <c r="A118" s="228" t="s">
        <v>82</v>
      </c>
      <c r="B118" s="275" t="s">
        <v>320</v>
      </c>
      <c r="C118" s="417"/>
      <c r="D118" s="424"/>
      <c r="E118" s="424"/>
      <c r="F118" s="424"/>
    </row>
    <row r="119" spans="1:6" ht="12" customHeight="1" thickBot="1">
      <c r="A119" s="228" t="s">
        <v>83</v>
      </c>
      <c r="B119" s="266" t="s">
        <v>182</v>
      </c>
      <c r="C119" s="417"/>
      <c r="D119" s="424"/>
      <c r="E119" s="424"/>
      <c r="F119" s="424"/>
    </row>
    <row r="120" spans="1:6" ht="12" customHeight="1" thickBot="1">
      <c r="A120" s="228" t="s">
        <v>89</v>
      </c>
      <c r="B120" s="265" t="s">
        <v>373</v>
      </c>
      <c r="C120" s="417"/>
      <c r="D120" s="424"/>
      <c r="E120" s="424"/>
      <c r="F120" s="424"/>
    </row>
    <row r="121" spans="1:6" ht="12" customHeight="1" thickBot="1">
      <c r="A121" s="228" t="s">
        <v>91</v>
      </c>
      <c r="B121" s="356" t="s">
        <v>325</v>
      </c>
      <c r="C121" s="417"/>
      <c r="D121" s="424"/>
      <c r="E121" s="424"/>
      <c r="F121" s="424"/>
    </row>
    <row r="122" spans="1:6" ht="12" customHeight="1" thickBot="1">
      <c r="A122" s="228" t="s">
        <v>147</v>
      </c>
      <c r="B122" s="354" t="s">
        <v>308</v>
      </c>
      <c r="C122" s="417"/>
      <c r="D122" s="424"/>
      <c r="E122" s="424"/>
      <c r="F122" s="424"/>
    </row>
    <row r="123" spans="1:6" ht="12" customHeight="1" thickBot="1">
      <c r="A123" s="228" t="s">
        <v>148</v>
      </c>
      <c r="B123" s="354" t="s">
        <v>324</v>
      </c>
      <c r="C123" s="417"/>
      <c r="D123" s="424"/>
      <c r="E123" s="424"/>
      <c r="F123" s="424"/>
    </row>
    <row r="124" spans="1:6" ht="12" customHeight="1" thickBot="1">
      <c r="A124" s="228" t="s">
        <v>149</v>
      </c>
      <c r="B124" s="354" t="s">
        <v>323</v>
      </c>
      <c r="C124" s="417"/>
      <c r="D124" s="424"/>
      <c r="E124" s="424"/>
      <c r="F124" s="424"/>
    </row>
    <row r="125" spans="1:6" ht="12" customHeight="1" thickBot="1">
      <c r="A125" s="228" t="s">
        <v>316</v>
      </c>
      <c r="B125" s="354" t="s">
        <v>311</v>
      </c>
      <c r="C125" s="417"/>
      <c r="D125" s="424"/>
      <c r="E125" s="424"/>
      <c r="F125" s="424"/>
    </row>
    <row r="126" spans="1:6" ht="12" customHeight="1" thickBot="1">
      <c r="A126" s="228" t="s">
        <v>317</v>
      </c>
      <c r="B126" s="354" t="s">
        <v>322</v>
      </c>
      <c r="C126" s="417"/>
      <c r="D126" s="424"/>
      <c r="E126" s="424"/>
      <c r="F126" s="424"/>
    </row>
    <row r="127" spans="1:6" ht="12" customHeight="1" thickBot="1">
      <c r="A127" s="237" t="s">
        <v>318</v>
      </c>
      <c r="B127" s="354" t="s">
        <v>321</v>
      </c>
      <c r="C127" s="417"/>
      <c r="D127" s="424"/>
      <c r="E127" s="424"/>
      <c r="F127" s="424"/>
    </row>
    <row r="128" spans="1:6" ht="12" customHeight="1" thickBot="1">
      <c r="A128" s="18" t="s">
        <v>13</v>
      </c>
      <c r="B128" s="281" t="s">
        <v>396</v>
      </c>
      <c r="C128" s="416">
        <f>+C93+C114</f>
        <v>3930</v>
      </c>
      <c r="D128" s="443">
        <v>5651</v>
      </c>
      <c r="E128" s="443"/>
      <c r="F128" s="443">
        <v>5651</v>
      </c>
    </row>
    <row r="129" spans="1:6" ht="12" customHeight="1" thickBot="1">
      <c r="A129" s="18" t="s">
        <v>14</v>
      </c>
      <c r="B129" s="281" t="s">
        <v>397</v>
      </c>
      <c r="C129" s="416">
        <f>+C130+C131+C132</f>
        <v>0</v>
      </c>
      <c r="D129" s="443"/>
      <c r="E129" s="443"/>
      <c r="F129" s="443"/>
    </row>
    <row r="130" spans="1:6" s="56" customFormat="1" ht="12" customHeight="1" thickBot="1">
      <c r="A130" s="228" t="s">
        <v>216</v>
      </c>
      <c r="B130" s="279" t="s">
        <v>460</v>
      </c>
      <c r="C130" s="417"/>
      <c r="D130" s="423"/>
      <c r="E130" s="423"/>
      <c r="F130" s="423"/>
    </row>
    <row r="131" spans="1:6" ht="12" customHeight="1" thickBot="1">
      <c r="A131" s="228" t="s">
        <v>219</v>
      </c>
      <c r="B131" s="279" t="s">
        <v>405</v>
      </c>
      <c r="C131" s="417"/>
      <c r="D131" s="424"/>
      <c r="E131" s="424"/>
      <c r="F131" s="424"/>
    </row>
    <row r="132" spans="1:6" ht="12" customHeight="1" thickBot="1">
      <c r="A132" s="237" t="s">
        <v>220</v>
      </c>
      <c r="B132" s="280" t="s">
        <v>459</v>
      </c>
      <c r="C132" s="417"/>
      <c r="D132" s="424"/>
      <c r="E132" s="424"/>
      <c r="F132" s="424"/>
    </row>
    <row r="133" spans="1:6" ht="12" customHeight="1" thickBot="1">
      <c r="A133" s="18" t="s">
        <v>15</v>
      </c>
      <c r="B133" s="281" t="s">
        <v>398</v>
      </c>
      <c r="C133" s="416">
        <f>+C134+C135+C136+C137+C138+C139</f>
        <v>0</v>
      </c>
      <c r="D133" s="424"/>
      <c r="E133" s="424"/>
      <c r="F133" s="424"/>
    </row>
    <row r="134" spans="1:6" ht="12" customHeight="1" thickBot="1">
      <c r="A134" s="228" t="s">
        <v>66</v>
      </c>
      <c r="B134" s="279" t="s">
        <v>407</v>
      </c>
      <c r="C134" s="417"/>
      <c r="D134" s="424"/>
      <c r="E134" s="424"/>
      <c r="F134" s="424"/>
    </row>
    <row r="135" spans="1:6" ht="12" customHeight="1" thickBot="1">
      <c r="A135" s="228" t="s">
        <v>67</v>
      </c>
      <c r="B135" s="279" t="s">
        <v>399</v>
      </c>
      <c r="C135" s="417"/>
      <c r="D135" s="424"/>
      <c r="E135" s="424"/>
      <c r="F135" s="424"/>
    </row>
    <row r="136" spans="1:6" ht="12" customHeight="1" thickBot="1">
      <c r="A136" s="228" t="s">
        <v>68</v>
      </c>
      <c r="B136" s="279" t="s">
        <v>400</v>
      </c>
      <c r="C136" s="417"/>
      <c r="D136" s="424"/>
      <c r="E136" s="424"/>
      <c r="F136" s="424"/>
    </row>
    <row r="137" spans="1:6" ht="12" customHeight="1" thickBot="1">
      <c r="A137" s="228" t="s">
        <v>134</v>
      </c>
      <c r="B137" s="279" t="s">
        <v>458</v>
      </c>
      <c r="C137" s="417"/>
      <c r="D137" s="424"/>
      <c r="E137" s="424"/>
      <c r="F137" s="424"/>
    </row>
    <row r="138" spans="1:6" ht="12" customHeight="1" thickBot="1">
      <c r="A138" s="228" t="s">
        <v>135</v>
      </c>
      <c r="B138" s="279" t="s">
        <v>402</v>
      </c>
      <c r="C138" s="417"/>
      <c r="D138" s="424"/>
      <c r="E138" s="424"/>
      <c r="F138" s="424"/>
    </row>
    <row r="139" spans="1:6" s="56" customFormat="1" ht="12" customHeight="1" thickBot="1">
      <c r="A139" s="237" t="s">
        <v>136</v>
      </c>
      <c r="B139" s="280" t="s">
        <v>403</v>
      </c>
      <c r="C139" s="417"/>
      <c r="D139" s="423"/>
      <c r="E139" s="423"/>
      <c r="F139" s="423"/>
    </row>
    <row r="140" spans="1:12" ht="12" customHeight="1" thickBot="1">
      <c r="A140" s="18" t="s">
        <v>16</v>
      </c>
      <c r="B140" s="281" t="s">
        <v>473</v>
      </c>
      <c r="C140" s="419">
        <f>+C141+C142+C144+C145+C143</f>
        <v>0</v>
      </c>
      <c r="D140" s="424"/>
      <c r="E140" s="424"/>
      <c r="F140" s="424"/>
      <c r="L140" s="140"/>
    </row>
    <row r="141" spans="1:6" ht="13.5" thickBot="1">
      <c r="A141" s="228" t="s">
        <v>69</v>
      </c>
      <c r="B141" s="279" t="s">
        <v>326</v>
      </c>
      <c r="C141" s="417"/>
      <c r="D141" s="424"/>
      <c r="E141" s="424"/>
      <c r="F141" s="424"/>
    </row>
    <row r="142" spans="1:6" ht="12" customHeight="1" thickBot="1">
      <c r="A142" s="228" t="s">
        <v>70</v>
      </c>
      <c r="B142" s="279" t="s">
        <v>327</v>
      </c>
      <c r="C142" s="417"/>
      <c r="D142" s="424"/>
      <c r="E142" s="424"/>
      <c r="F142" s="424"/>
    </row>
    <row r="143" spans="1:6" s="56" customFormat="1" ht="12" customHeight="1" thickBot="1">
      <c r="A143" s="228" t="s">
        <v>240</v>
      </c>
      <c r="B143" s="279" t="s">
        <v>472</v>
      </c>
      <c r="C143" s="417"/>
      <c r="D143" s="423"/>
      <c r="E143" s="423"/>
      <c r="F143" s="423"/>
    </row>
    <row r="144" spans="1:6" s="56" customFormat="1" ht="12" customHeight="1" thickBot="1">
      <c r="A144" s="228" t="s">
        <v>241</v>
      </c>
      <c r="B144" s="279" t="s">
        <v>412</v>
      </c>
      <c r="C144" s="417"/>
      <c r="D144" s="423"/>
      <c r="E144" s="423"/>
      <c r="F144" s="423"/>
    </row>
    <row r="145" spans="1:6" s="56" customFormat="1" ht="12" customHeight="1" thickBot="1">
      <c r="A145" s="237" t="s">
        <v>242</v>
      </c>
      <c r="B145" s="280" t="s">
        <v>340</v>
      </c>
      <c r="C145" s="417"/>
      <c r="D145" s="423"/>
      <c r="E145" s="423"/>
      <c r="F145" s="423"/>
    </row>
    <row r="146" spans="1:6" s="56" customFormat="1" ht="12" customHeight="1" thickBot="1">
      <c r="A146" s="18" t="s">
        <v>17</v>
      </c>
      <c r="B146" s="281" t="s">
        <v>413</v>
      </c>
      <c r="C146" s="425">
        <f>+C147+C148+C149+C150+C151</f>
        <v>0</v>
      </c>
      <c r="D146" s="423"/>
      <c r="E146" s="423"/>
      <c r="F146" s="423"/>
    </row>
    <row r="147" spans="1:6" s="56" customFormat="1" ht="12" customHeight="1" thickBot="1">
      <c r="A147" s="228" t="s">
        <v>71</v>
      </c>
      <c r="B147" s="279" t="s">
        <v>408</v>
      </c>
      <c r="C147" s="417"/>
      <c r="D147" s="423"/>
      <c r="E147" s="423"/>
      <c r="F147" s="423"/>
    </row>
    <row r="148" spans="1:6" s="56" customFormat="1" ht="12" customHeight="1" thickBot="1">
      <c r="A148" s="228" t="s">
        <v>72</v>
      </c>
      <c r="B148" s="279" t="s">
        <v>415</v>
      </c>
      <c r="C148" s="417"/>
      <c r="D148" s="423"/>
      <c r="E148" s="423"/>
      <c r="F148" s="423"/>
    </row>
    <row r="149" spans="1:6" s="56" customFormat="1" ht="12" customHeight="1" thickBot="1">
      <c r="A149" s="228" t="s">
        <v>252</v>
      </c>
      <c r="B149" s="279" t="s">
        <v>410</v>
      </c>
      <c r="C149" s="417"/>
      <c r="D149" s="423"/>
      <c r="E149" s="423"/>
      <c r="F149" s="423"/>
    </row>
    <row r="150" spans="1:6" ht="12.75" customHeight="1" thickBot="1">
      <c r="A150" s="228" t="s">
        <v>253</v>
      </c>
      <c r="B150" s="279" t="s">
        <v>461</v>
      </c>
      <c r="C150" s="417"/>
      <c r="D150" s="424"/>
      <c r="E150" s="424"/>
      <c r="F150" s="424"/>
    </row>
    <row r="151" spans="1:6" ht="12.75" customHeight="1" thickBot="1">
      <c r="A151" s="237" t="s">
        <v>414</v>
      </c>
      <c r="B151" s="280" t="s">
        <v>417</v>
      </c>
      <c r="C151" s="417"/>
      <c r="D151" s="424"/>
      <c r="E151" s="424"/>
      <c r="F151" s="424"/>
    </row>
    <row r="152" spans="1:6" ht="12.75" customHeight="1" thickBot="1">
      <c r="A152" s="257" t="s">
        <v>18</v>
      </c>
      <c r="B152" s="281" t="s">
        <v>418</v>
      </c>
      <c r="C152" s="425"/>
      <c r="D152" s="424"/>
      <c r="E152" s="424"/>
      <c r="F152" s="424"/>
    </row>
    <row r="153" spans="1:6" ht="12" customHeight="1" thickBot="1">
      <c r="A153" s="257" t="s">
        <v>19</v>
      </c>
      <c r="B153" s="281" t="s">
        <v>419</v>
      </c>
      <c r="C153" s="425"/>
      <c r="D153" s="424"/>
      <c r="E153" s="424"/>
      <c r="F153" s="424"/>
    </row>
    <row r="154" spans="1:6" ht="15" customHeight="1" thickBot="1">
      <c r="A154" s="18" t="s">
        <v>20</v>
      </c>
      <c r="B154" s="281" t="s">
        <v>421</v>
      </c>
      <c r="C154" s="426">
        <f>+C129+C133+C140+C146+C152+C153</f>
        <v>0</v>
      </c>
      <c r="D154" s="424"/>
      <c r="E154" s="424"/>
      <c r="F154" s="424"/>
    </row>
    <row r="155" spans="1:6" ht="13.5" thickBot="1">
      <c r="A155" s="239" t="s">
        <v>21</v>
      </c>
      <c r="B155" s="283" t="s">
        <v>420</v>
      </c>
      <c r="C155" s="426">
        <f>+C128+C154</f>
        <v>3930</v>
      </c>
      <c r="D155" s="443">
        <v>5651</v>
      </c>
      <c r="E155" s="443"/>
      <c r="F155" s="443">
        <v>5651</v>
      </c>
    </row>
    <row r="156" spans="1:6" ht="15" customHeight="1" thickBot="1">
      <c r="A156" s="205"/>
      <c r="B156" s="206"/>
      <c r="C156" s="427"/>
      <c r="D156" s="424"/>
      <c r="E156" s="424"/>
      <c r="F156" s="424"/>
    </row>
    <row r="157" spans="1:6" ht="14.25" customHeight="1" thickBot="1">
      <c r="A157" s="139" t="s">
        <v>462</v>
      </c>
      <c r="B157" s="358"/>
      <c r="C157" s="410"/>
      <c r="D157" s="424"/>
      <c r="E157" s="424"/>
      <c r="F157" s="424"/>
    </row>
    <row r="158" spans="1:6" ht="13.5" thickBot="1">
      <c r="A158" s="139" t="s">
        <v>159</v>
      </c>
      <c r="B158" s="358"/>
      <c r="C158" s="410"/>
      <c r="D158" s="424"/>
      <c r="E158" s="424"/>
      <c r="F158" s="424"/>
    </row>
  </sheetData>
  <sheetProtection formatCells="0"/>
  <mergeCells count="3">
    <mergeCell ref="B2:F2"/>
    <mergeCell ref="B3:F3"/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61"/>
  <sheetViews>
    <sheetView zoomScale="130" zoomScaleNormal="130" workbookViewId="0" topLeftCell="B30">
      <selection activeCell="B1" sqref="B1:F1"/>
    </sheetView>
  </sheetViews>
  <sheetFormatPr defaultColWidth="9.00390625" defaultRowHeight="12.75"/>
  <cols>
    <col min="1" max="1" width="13.875" style="137" customWidth="1"/>
    <col min="2" max="2" width="55.875" style="138" customWidth="1"/>
    <col min="3" max="3" width="12.375" style="138" customWidth="1"/>
    <col min="4" max="5" width="11.125" style="138" customWidth="1"/>
    <col min="6" max="16384" width="9.375" style="138" customWidth="1"/>
  </cols>
  <sheetData>
    <row r="1" spans="1:6" s="123" customFormat="1" ht="21" customHeight="1" thickBot="1">
      <c r="A1" s="122"/>
      <c r="B1" s="582" t="s">
        <v>572</v>
      </c>
      <c r="C1" s="530"/>
      <c r="D1" s="581"/>
      <c r="E1" s="581"/>
      <c r="F1" s="581"/>
    </row>
    <row r="2" spans="1:6" s="244" customFormat="1" ht="25.5" customHeight="1" thickBot="1">
      <c r="A2" s="215" t="s">
        <v>157</v>
      </c>
      <c r="B2" s="577" t="s">
        <v>487</v>
      </c>
      <c r="C2" s="578"/>
      <c r="D2" s="578"/>
      <c r="E2" s="578"/>
      <c r="F2" s="579"/>
    </row>
    <row r="3" spans="1:8" s="244" customFormat="1" ht="24.75" thickBot="1">
      <c r="A3" s="240" t="s">
        <v>156</v>
      </c>
      <c r="B3" s="577" t="s">
        <v>346</v>
      </c>
      <c r="C3" s="578"/>
      <c r="D3" s="578"/>
      <c r="E3" s="578"/>
      <c r="F3" s="579"/>
      <c r="H3" s="245"/>
    </row>
    <row r="4" spans="1:3" s="245" customFormat="1" ht="15.75" customHeight="1" thickBot="1">
      <c r="A4" s="125"/>
      <c r="B4" s="125"/>
      <c r="C4" s="126" t="s">
        <v>47</v>
      </c>
    </row>
    <row r="5" spans="1:6" ht="39" thickBot="1">
      <c r="A5" s="216" t="s">
        <v>158</v>
      </c>
      <c r="B5" s="127" t="s">
        <v>48</v>
      </c>
      <c r="C5" s="359" t="s">
        <v>515</v>
      </c>
      <c r="D5" s="396" t="s">
        <v>562</v>
      </c>
      <c r="E5" s="396" t="s">
        <v>542</v>
      </c>
      <c r="F5" s="396" t="s">
        <v>536</v>
      </c>
    </row>
    <row r="6" spans="1:6" s="246" customFormat="1" ht="12.75" customHeight="1" thickBot="1">
      <c r="A6" s="96" t="s">
        <v>441</v>
      </c>
      <c r="B6" s="97" t="s">
        <v>442</v>
      </c>
      <c r="C6" s="351" t="s">
        <v>443</v>
      </c>
      <c r="D6" s="392"/>
      <c r="E6" s="392"/>
      <c r="F6" s="392"/>
    </row>
    <row r="7" spans="1:6" s="246" customFormat="1" ht="15.75" customHeight="1" thickBot="1">
      <c r="A7" s="128"/>
      <c r="B7" s="129" t="s">
        <v>50</v>
      </c>
      <c r="C7" s="390"/>
      <c r="D7" s="392"/>
      <c r="E7" s="392"/>
      <c r="F7" s="392"/>
    </row>
    <row r="8" spans="1:6" s="195" customFormat="1" ht="12" customHeight="1" thickBot="1">
      <c r="A8" s="96" t="s">
        <v>11</v>
      </c>
      <c r="B8" s="397" t="s">
        <v>463</v>
      </c>
      <c r="C8" s="403">
        <f>SUM(C9:C19)</f>
        <v>0</v>
      </c>
      <c r="D8" s="393"/>
      <c r="E8" s="393"/>
      <c r="F8" s="393"/>
    </row>
    <row r="9" spans="1:6" s="195" customFormat="1" ht="12" customHeight="1" thickBot="1">
      <c r="A9" s="241" t="s">
        <v>73</v>
      </c>
      <c r="B9" s="273" t="s">
        <v>229</v>
      </c>
      <c r="C9" s="404"/>
      <c r="D9" s="393"/>
      <c r="E9" s="393"/>
      <c r="F9" s="393"/>
    </row>
    <row r="10" spans="1:6" s="195" customFormat="1" ht="12" customHeight="1" thickBot="1">
      <c r="A10" s="242" t="s">
        <v>74</v>
      </c>
      <c r="B10" s="274" t="s">
        <v>230</v>
      </c>
      <c r="C10" s="404"/>
      <c r="D10" s="393"/>
      <c r="E10" s="393"/>
      <c r="F10" s="393"/>
    </row>
    <row r="11" spans="1:6" s="195" customFormat="1" ht="12" customHeight="1" thickBot="1">
      <c r="A11" s="242" t="s">
        <v>75</v>
      </c>
      <c r="B11" s="274" t="s">
        <v>231</v>
      </c>
      <c r="C11" s="404"/>
      <c r="D11" s="393"/>
      <c r="E11" s="393"/>
      <c r="F11" s="393"/>
    </row>
    <row r="12" spans="1:6" s="195" customFormat="1" ht="12" customHeight="1" thickBot="1">
      <c r="A12" s="242" t="s">
        <v>76</v>
      </c>
      <c r="B12" s="274" t="s">
        <v>232</v>
      </c>
      <c r="C12" s="404"/>
      <c r="D12" s="393"/>
      <c r="E12" s="393"/>
      <c r="F12" s="393"/>
    </row>
    <row r="13" spans="1:6" s="195" customFormat="1" ht="12" customHeight="1" thickBot="1">
      <c r="A13" s="242" t="s">
        <v>116</v>
      </c>
      <c r="B13" s="274" t="s">
        <v>233</v>
      </c>
      <c r="C13" s="404"/>
      <c r="D13" s="393"/>
      <c r="E13" s="393"/>
      <c r="F13" s="393"/>
    </row>
    <row r="14" spans="1:6" s="195" customFormat="1" ht="12" customHeight="1" thickBot="1">
      <c r="A14" s="242" t="s">
        <v>77</v>
      </c>
      <c r="B14" s="274" t="s">
        <v>347</v>
      </c>
      <c r="C14" s="404"/>
      <c r="D14" s="393"/>
      <c r="E14" s="393"/>
      <c r="F14" s="393"/>
    </row>
    <row r="15" spans="1:6" s="195" customFormat="1" ht="12" customHeight="1" thickBot="1">
      <c r="A15" s="242" t="s">
        <v>78</v>
      </c>
      <c r="B15" s="280" t="s">
        <v>348</v>
      </c>
      <c r="C15" s="404"/>
      <c r="D15" s="393"/>
      <c r="E15" s="393"/>
      <c r="F15" s="393"/>
    </row>
    <row r="16" spans="1:6" s="195" customFormat="1" ht="12" customHeight="1" thickBot="1">
      <c r="A16" s="242" t="s">
        <v>85</v>
      </c>
      <c r="B16" s="274" t="s">
        <v>236</v>
      </c>
      <c r="C16" s="404"/>
      <c r="D16" s="393"/>
      <c r="E16" s="393"/>
      <c r="F16" s="393"/>
    </row>
    <row r="17" spans="1:6" s="247" customFormat="1" ht="12" customHeight="1" thickBot="1">
      <c r="A17" s="242" t="s">
        <v>86</v>
      </c>
      <c r="B17" s="274" t="s">
        <v>237</v>
      </c>
      <c r="C17" s="404"/>
      <c r="D17" s="394"/>
      <c r="E17" s="394"/>
      <c r="F17" s="394"/>
    </row>
    <row r="18" spans="1:6" s="247" customFormat="1" ht="12" customHeight="1" thickBot="1">
      <c r="A18" s="242" t="s">
        <v>87</v>
      </c>
      <c r="B18" s="274" t="s">
        <v>381</v>
      </c>
      <c r="C18" s="404"/>
      <c r="D18" s="394"/>
      <c r="E18" s="394"/>
      <c r="F18" s="394"/>
    </row>
    <row r="19" spans="1:6" s="247" customFormat="1" ht="12" customHeight="1" thickBot="1">
      <c r="A19" s="242" t="s">
        <v>88</v>
      </c>
      <c r="B19" s="280" t="s">
        <v>238</v>
      </c>
      <c r="C19" s="404"/>
      <c r="D19" s="394"/>
      <c r="E19" s="394"/>
      <c r="F19" s="394"/>
    </row>
    <row r="20" spans="1:6" s="195" customFormat="1" ht="12" customHeight="1" thickBot="1">
      <c r="A20" s="96" t="s">
        <v>12</v>
      </c>
      <c r="B20" s="397" t="s">
        <v>349</v>
      </c>
      <c r="C20" s="403">
        <f>SUM(C21:C23)</f>
        <v>0</v>
      </c>
      <c r="D20" s="393"/>
      <c r="E20" s="393"/>
      <c r="F20" s="393"/>
    </row>
    <row r="21" spans="1:6" s="247" customFormat="1" ht="12" customHeight="1" thickBot="1">
      <c r="A21" s="242" t="s">
        <v>79</v>
      </c>
      <c r="B21" s="279" t="s">
        <v>206</v>
      </c>
      <c r="C21" s="404"/>
      <c r="D21" s="394"/>
      <c r="E21" s="394"/>
      <c r="F21" s="394"/>
    </row>
    <row r="22" spans="1:6" s="247" customFormat="1" ht="12" customHeight="1" thickBot="1">
      <c r="A22" s="242" t="s">
        <v>80</v>
      </c>
      <c r="B22" s="274" t="s">
        <v>350</v>
      </c>
      <c r="C22" s="404"/>
      <c r="D22" s="394"/>
      <c r="E22" s="394"/>
      <c r="F22" s="394"/>
    </row>
    <row r="23" spans="1:6" s="247" customFormat="1" ht="12" customHeight="1" thickBot="1">
      <c r="A23" s="242" t="s">
        <v>81</v>
      </c>
      <c r="B23" s="274" t="s">
        <v>351</v>
      </c>
      <c r="C23" s="404"/>
      <c r="D23" s="394"/>
      <c r="E23" s="394"/>
      <c r="F23" s="394"/>
    </row>
    <row r="24" spans="1:6" s="247" customFormat="1" ht="12" customHeight="1" thickBot="1">
      <c r="A24" s="242" t="s">
        <v>82</v>
      </c>
      <c r="B24" s="274" t="s">
        <v>464</v>
      </c>
      <c r="C24" s="404"/>
      <c r="D24" s="394"/>
      <c r="E24" s="394"/>
      <c r="F24" s="394"/>
    </row>
    <row r="25" spans="1:6" s="247" customFormat="1" ht="12" customHeight="1" thickBot="1">
      <c r="A25" s="100" t="s">
        <v>13</v>
      </c>
      <c r="B25" s="281" t="s">
        <v>133</v>
      </c>
      <c r="C25" s="405"/>
      <c r="D25" s="394"/>
      <c r="E25" s="394"/>
      <c r="F25" s="394"/>
    </row>
    <row r="26" spans="1:6" s="247" customFormat="1" ht="12" customHeight="1" thickBot="1">
      <c r="A26" s="100" t="s">
        <v>14</v>
      </c>
      <c r="B26" s="281" t="s">
        <v>465</v>
      </c>
      <c r="C26" s="403">
        <f>+C27+C28+C29</f>
        <v>0</v>
      </c>
      <c r="D26" s="394"/>
      <c r="E26" s="394"/>
      <c r="F26" s="394"/>
    </row>
    <row r="27" spans="1:6" s="247" customFormat="1" ht="12" customHeight="1" thickBot="1">
      <c r="A27" s="243" t="s">
        <v>216</v>
      </c>
      <c r="B27" s="398" t="s">
        <v>211</v>
      </c>
      <c r="C27" s="406"/>
      <c r="D27" s="394"/>
      <c r="E27" s="394"/>
      <c r="F27" s="394"/>
    </row>
    <row r="28" spans="1:6" s="247" customFormat="1" ht="12" customHeight="1" thickBot="1">
      <c r="A28" s="243" t="s">
        <v>219</v>
      </c>
      <c r="B28" s="398" t="s">
        <v>350</v>
      </c>
      <c r="C28" s="404"/>
      <c r="D28" s="394"/>
      <c r="E28" s="394"/>
      <c r="F28" s="394"/>
    </row>
    <row r="29" spans="1:6" s="247" customFormat="1" ht="12" customHeight="1" thickBot="1">
      <c r="A29" s="243" t="s">
        <v>220</v>
      </c>
      <c r="B29" s="399" t="s">
        <v>353</v>
      </c>
      <c r="C29" s="404"/>
      <c r="D29" s="394"/>
      <c r="E29" s="394"/>
      <c r="F29" s="394"/>
    </row>
    <row r="30" spans="1:6" s="247" customFormat="1" ht="12" customHeight="1" thickBot="1">
      <c r="A30" s="242" t="s">
        <v>221</v>
      </c>
      <c r="B30" s="400" t="s">
        <v>466</v>
      </c>
      <c r="C30" s="406"/>
      <c r="D30" s="394"/>
      <c r="E30" s="394"/>
      <c r="F30" s="394"/>
    </row>
    <row r="31" spans="1:6" s="247" customFormat="1" ht="12" customHeight="1" thickBot="1">
      <c r="A31" s="100" t="s">
        <v>15</v>
      </c>
      <c r="B31" s="281" t="s">
        <v>354</v>
      </c>
      <c r="C31" s="403">
        <f>+C32+C33+C34</f>
        <v>0</v>
      </c>
      <c r="D31" s="394"/>
      <c r="E31" s="394"/>
      <c r="F31" s="394"/>
    </row>
    <row r="32" spans="1:6" s="247" customFormat="1" ht="12" customHeight="1" thickBot="1">
      <c r="A32" s="243" t="s">
        <v>66</v>
      </c>
      <c r="B32" s="398" t="s">
        <v>243</v>
      </c>
      <c r="C32" s="406"/>
      <c r="D32" s="394"/>
      <c r="E32" s="394"/>
      <c r="F32" s="394"/>
    </row>
    <row r="33" spans="1:6" s="247" customFormat="1" ht="12" customHeight="1" thickBot="1">
      <c r="A33" s="243" t="s">
        <v>67</v>
      </c>
      <c r="B33" s="399" t="s">
        <v>244</v>
      </c>
      <c r="C33" s="406"/>
      <c r="D33" s="394"/>
      <c r="E33" s="394"/>
      <c r="F33" s="394"/>
    </row>
    <row r="34" spans="1:6" s="247" customFormat="1" ht="12" customHeight="1" thickBot="1">
      <c r="A34" s="242" t="s">
        <v>68</v>
      </c>
      <c r="B34" s="400" t="s">
        <v>245</v>
      </c>
      <c r="C34" s="406"/>
      <c r="D34" s="394"/>
      <c r="E34" s="394"/>
      <c r="F34" s="394"/>
    </row>
    <row r="35" spans="1:6" s="195" customFormat="1" ht="12" customHeight="1" thickBot="1">
      <c r="A35" s="100" t="s">
        <v>16</v>
      </c>
      <c r="B35" s="281" t="s">
        <v>330</v>
      </c>
      <c r="C35" s="405"/>
      <c r="D35" s="393"/>
      <c r="E35" s="393"/>
      <c r="F35" s="393"/>
    </row>
    <row r="36" spans="1:6" s="195" customFormat="1" ht="12" customHeight="1" thickBot="1">
      <c r="A36" s="100" t="s">
        <v>17</v>
      </c>
      <c r="B36" s="281" t="s">
        <v>355</v>
      </c>
      <c r="C36" s="405"/>
      <c r="D36" s="393"/>
      <c r="E36" s="393"/>
      <c r="F36" s="393"/>
    </row>
    <row r="37" spans="1:6" s="195" customFormat="1" ht="12" customHeight="1" thickBot="1">
      <c r="A37" s="96" t="s">
        <v>18</v>
      </c>
      <c r="B37" s="281" t="s">
        <v>356</v>
      </c>
      <c r="C37" s="403">
        <f>+C8+C20+C25+C26+C31+C35+C36</f>
        <v>0</v>
      </c>
      <c r="D37" s="393"/>
      <c r="E37" s="393"/>
      <c r="F37" s="393"/>
    </row>
    <row r="38" spans="1:6" s="195" customFormat="1" ht="12" customHeight="1" thickBot="1">
      <c r="A38" s="130" t="s">
        <v>19</v>
      </c>
      <c r="B38" s="281" t="s">
        <v>357</v>
      </c>
      <c r="C38" s="403">
        <f>+C39+C40+C41</f>
        <v>32472</v>
      </c>
      <c r="D38" s="438">
        <v>33462</v>
      </c>
      <c r="E38" s="438">
        <v>89</v>
      </c>
      <c r="F38" s="438">
        <v>33551</v>
      </c>
    </row>
    <row r="39" spans="1:6" s="195" customFormat="1" ht="12" customHeight="1" thickBot="1">
      <c r="A39" s="243" t="s">
        <v>358</v>
      </c>
      <c r="B39" s="398" t="s">
        <v>189</v>
      </c>
      <c r="C39" s="406"/>
      <c r="D39" s="437"/>
      <c r="E39" s="437"/>
      <c r="F39" s="437"/>
    </row>
    <row r="40" spans="1:9" s="195" customFormat="1" ht="12" customHeight="1" thickBot="1">
      <c r="A40" s="243" t="s">
        <v>359</v>
      </c>
      <c r="B40" s="399" t="s">
        <v>2</v>
      </c>
      <c r="C40" s="406"/>
      <c r="D40" s="437"/>
      <c r="E40" s="437"/>
      <c r="F40" s="437"/>
      <c r="I40" s="435"/>
    </row>
    <row r="41" spans="1:6" s="247" customFormat="1" ht="12" customHeight="1" thickBot="1">
      <c r="A41" s="242" t="s">
        <v>360</v>
      </c>
      <c r="B41" s="400" t="s">
        <v>361</v>
      </c>
      <c r="C41" s="406">
        <v>32472</v>
      </c>
      <c r="D41" s="436">
        <v>33462</v>
      </c>
      <c r="E41" s="436">
        <v>89</v>
      </c>
      <c r="F41" s="436">
        <v>33551</v>
      </c>
    </row>
    <row r="42" spans="1:6" s="247" customFormat="1" ht="15" customHeight="1" thickBot="1">
      <c r="A42" s="130" t="s">
        <v>20</v>
      </c>
      <c r="B42" s="401" t="s">
        <v>362</v>
      </c>
      <c r="C42" s="407">
        <f>+C37+C38</f>
        <v>32472</v>
      </c>
      <c r="D42" s="438">
        <v>33462</v>
      </c>
      <c r="E42" s="438">
        <v>89</v>
      </c>
      <c r="F42" s="438">
        <v>33551</v>
      </c>
    </row>
    <row r="43" spans="1:6" s="247" customFormat="1" ht="15" customHeight="1" thickBot="1">
      <c r="A43" s="131"/>
      <c r="B43" s="132"/>
      <c r="C43" s="407"/>
      <c r="D43" s="394"/>
      <c r="E43" s="394"/>
      <c r="F43" s="394"/>
    </row>
    <row r="44" spans="1:6" ht="13.5" thickBot="1">
      <c r="A44" s="133"/>
      <c r="B44" s="134"/>
      <c r="C44" s="408"/>
      <c r="D44" s="391"/>
      <c r="E44" s="391"/>
      <c r="F44" s="391"/>
    </row>
    <row r="45" spans="1:6" s="246" customFormat="1" ht="16.5" customHeight="1" thickBot="1">
      <c r="A45" s="135"/>
      <c r="B45" s="136" t="s">
        <v>51</v>
      </c>
      <c r="C45" s="407"/>
      <c r="D45" s="392"/>
      <c r="E45" s="392"/>
      <c r="F45" s="392"/>
    </row>
    <row r="46" spans="1:6" s="248" customFormat="1" ht="12" customHeight="1" thickBot="1">
      <c r="A46" s="100" t="s">
        <v>11</v>
      </c>
      <c r="B46" s="281" t="s">
        <v>363</v>
      </c>
      <c r="C46" s="403">
        <f>SUM(C47:C51)</f>
        <v>32472</v>
      </c>
      <c r="D46" s="441">
        <v>33462</v>
      </c>
      <c r="E46" s="441">
        <v>89</v>
      </c>
      <c r="F46" s="441">
        <v>33551</v>
      </c>
    </row>
    <row r="47" spans="1:6" ht="12" customHeight="1" thickBot="1">
      <c r="A47" s="242" t="s">
        <v>73</v>
      </c>
      <c r="B47" s="279" t="s">
        <v>42</v>
      </c>
      <c r="C47" s="406">
        <v>20908</v>
      </c>
      <c r="D47" s="440">
        <v>21688</v>
      </c>
      <c r="E47" s="440"/>
      <c r="F47" s="440">
        <v>21688</v>
      </c>
    </row>
    <row r="48" spans="1:6" ht="12" customHeight="1" thickBot="1">
      <c r="A48" s="242" t="s">
        <v>74</v>
      </c>
      <c r="B48" s="274" t="s">
        <v>142</v>
      </c>
      <c r="C48" s="406">
        <v>5721</v>
      </c>
      <c r="D48" s="440">
        <v>5931</v>
      </c>
      <c r="E48" s="440"/>
      <c r="F48" s="440">
        <v>5931</v>
      </c>
    </row>
    <row r="49" spans="1:6" ht="12" customHeight="1" thickBot="1">
      <c r="A49" s="242" t="s">
        <v>75</v>
      </c>
      <c r="B49" s="274" t="s">
        <v>108</v>
      </c>
      <c r="C49" s="406">
        <v>5843</v>
      </c>
      <c r="D49" s="440">
        <v>5843</v>
      </c>
      <c r="E49" s="440"/>
      <c r="F49" s="440">
        <v>5843</v>
      </c>
    </row>
    <row r="50" spans="1:6" ht="12" customHeight="1" thickBot="1">
      <c r="A50" s="242" t="s">
        <v>76</v>
      </c>
      <c r="B50" s="274" t="s">
        <v>143</v>
      </c>
      <c r="C50" s="406"/>
      <c r="D50" s="440"/>
      <c r="E50" s="440"/>
      <c r="F50" s="391"/>
    </row>
    <row r="51" spans="1:6" ht="12" customHeight="1" thickBot="1">
      <c r="A51" s="242" t="s">
        <v>116</v>
      </c>
      <c r="B51" s="274" t="s">
        <v>144</v>
      </c>
      <c r="C51" s="406"/>
      <c r="D51" s="391"/>
      <c r="E51" s="391"/>
      <c r="F51" s="391"/>
    </row>
    <row r="52" spans="1:7" ht="12" customHeight="1" thickBot="1">
      <c r="A52" s="100" t="s">
        <v>12</v>
      </c>
      <c r="B52" s="281" t="s">
        <v>364</v>
      </c>
      <c r="C52" s="403">
        <f>SUM(C53:C55)</f>
        <v>0</v>
      </c>
      <c r="D52" s="391"/>
      <c r="E52" s="440">
        <v>89</v>
      </c>
      <c r="F52" s="440">
        <v>89</v>
      </c>
      <c r="G52" s="497"/>
    </row>
    <row r="53" spans="1:7" s="248" customFormat="1" ht="12" customHeight="1" thickBot="1">
      <c r="A53" s="242" t="s">
        <v>79</v>
      </c>
      <c r="B53" s="279" t="s">
        <v>179</v>
      </c>
      <c r="C53" s="406"/>
      <c r="D53" s="395"/>
      <c r="E53" s="440">
        <v>89</v>
      </c>
      <c r="F53" s="440">
        <v>89</v>
      </c>
      <c r="G53" s="497"/>
    </row>
    <row r="54" spans="1:6" ht="12" customHeight="1" thickBot="1">
      <c r="A54" s="242" t="s">
        <v>80</v>
      </c>
      <c r="B54" s="274" t="s">
        <v>146</v>
      </c>
      <c r="C54" s="406"/>
      <c r="D54" s="391"/>
      <c r="E54" s="391"/>
      <c r="F54" s="391"/>
    </row>
    <row r="55" spans="1:6" ht="12" customHeight="1" thickBot="1">
      <c r="A55" s="242" t="s">
        <v>81</v>
      </c>
      <c r="B55" s="274" t="s">
        <v>52</v>
      </c>
      <c r="C55" s="406"/>
      <c r="D55" s="391"/>
      <c r="E55" s="391"/>
      <c r="F55" s="391"/>
    </row>
    <row r="56" spans="1:6" ht="12" customHeight="1" thickBot="1">
      <c r="A56" s="242" t="s">
        <v>82</v>
      </c>
      <c r="B56" s="274" t="s">
        <v>467</v>
      </c>
      <c r="C56" s="406"/>
      <c r="D56" s="391"/>
      <c r="E56" s="391"/>
      <c r="F56" s="391"/>
    </row>
    <row r="57" spans="1:6" ht="12" customHeight="1" thickBot="1">
      <c r="A57" s="100" t="s">
        <v>13</v>
      </c>
      <c r="B57" s="281" t="s">
        <v>5</v>
      </c>
      <c r="C57" s="405"/>
      <c r="D57" s="391"/>
      <c r="E57" s="391"/>
      <c r="F57" s="391"/>
    </row>
    <row r="58" spans="1:6" ht="15" customHeight="1" thickBot="1">
      <c r="A58" s="100" t="s">
        <v>14</v>
      </c>
      <c r="B58" s="402" t="s">
        <v>471</v>
      </c>
      <c r="C58" s="407">
        <f>+C46+C52+C57</f>
        <v>32472</v>
      </c>
      <c r="D58" s="441">
        <v>33462</v>
      </c>
      <c r="E58" s="441">
        <v>89</v>
      </c>
      <c r="F58" s="441">
        <v>33551</v>
      </c>
    </row>
    <row r="59" spans="3:6" ht="13.5" thickBot="1">
      <c r="C59" s="409"/>
      <c r="D59" s="391"/>
      <c r="E59" s="391"/>
      <c r="F59" s="391"/>
    </row>
    <row r="60" spans="1:6" ht="15" customHeight="1" thickBot="1">
      <c r="A60" s="139" t="s">
        <v>462</v>
      </c>
      <c r="B60" s="358"/>
      <c r="C60" s="410">
        <v>8</v>
      </c>
      <c r="D60" s="391">
        <v>8</v>
      </c>
      <c r="E60" s="391"/>
      <c r="F60" s="396">
        <v>8</v>
      </c>
    </row>
    <row r="61" spans="1:6" ht="14.25" customHeight="1" thickBot="1">
      <c r="A61" s="139" t="s">
        <v>159</v>
      </c>
      <c r="B61" s="358"/>
      <c r="C61" s="410"/>
      <c r="D61" s="391"/>
      <c r="E61" s="391"/>
      <c r="F61" s="391"/>
    </row>
  </sheetData>
  <sheetProtection formatCells="0"/>
  <mergeCells count="3">
    <mergeCell ref="B2:F2"/>
    <mergeCell ref="B3:F3"/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zoomScale="145" zoomScaleNormal="145" workbookViewId="0" topLeftCell="A32">
      <selection activeCell="B1" sqref="B1:F1"/>
    </sheetView>
  </sheetViews>
  <sheetFormatPr defaultColWidth="9.00390625" defaultRowHeight="12.75"/>
  <cols>
    <col min="1" max="1" width="8.625" style="137" customWidth="1"/>
    <col min="2" max="2" width="53.50390625" style="138" customWidth="1"/>
    <col min="3" max="4" width="9.00390625" style="138" customWidth="1"/>
    <col min="5" max="5" width="8.50390625" style="138" customWidth="1"/>
    <col min="6" max="6" width="8.375" style="138" customWidth="1"/>
    <col min="7" max="16384" width="9.375" style="138" customWidth="1"/>
  </cols>
  <sheetData>
    <row r="1" spans="1:6" s="123" customFormat="1" ht="21" customHeight="1" thickBot="1">
      <c r="A1" s="122"/>
      <c r="B1" s="582" t="s">
        <v>573</v>
      </c>
      <c r="C1" s="530"/>
      <c r="D1" s="581"/>
      <c r="E1" s="581"/>
      <c r="F1" s="581"/>
    </row>
    <row r="2" spans="1:6" s="244" customFormat="1" ht="25.5" customHeight="1" thickBot="1">
      <c r="A2" s="433" t="s">
        <v>157</v>
      </c>
      <c r="B2" s="583" t="s">
        <v>480</v>
      </c>
      <c r="C2" s="584"/>
      <c r="D2" s="584"/>
      <c r="E2" s="584"/>
      <c r="F2" s="584"/>
    </row>
    <row r="3" spans="1:6" s="244" customFormat="1" ht="36.75" thickBot="1">
      <c r="A3" s="433" t="s">
        <v>156</v>
      </c>
      <c r="B3" s="583" t="s">
        <v>346</v>
      </c>
      <c r="C3" s="584"/>
      <c r="D3" s="584"/>
      <c r="E3" s="584"/>
      <c r="F3" s="584"/>
    </row>
    <row r="4" spans="1:6" s="245" customFormat="1" ht="15.75" customHeight="1" thickBot="1">
      <c r="A4" s="125"/>
      <c r="B4" s="125"/>
      <c r="C4" s="126"/>
      <c r="D4" s="126"/>
      <c r="F4" s="245" t="s">
        <v>99</v>
      </c>
    </row>
    <row r="5" spans="1:6" ht="48.75" thickBot="1">
      <c r="A5" s="216" t="s">
        <v>158</v>
      </c>
      <c r="B5" s="127" t="s">
        <v>48</v>
      </c>
      <c r="C5" s="359" t="s">
        <v>515</v>
      </c>
      <c r="D5" s="491" t="s">
        <v>545</v>
      </c>
      <c r="E5" s="432" t="s">
        <v>542</v>
      </c>
      <c r="F5" s="432" t="s">
        <v>543</v>
      </c>
    </row>
    <row r="6" spans="1:6" s="246" customFormat="1" ht="12.75" customHeight="1" thickBot="1">
      <c r="A6" s="96" t="s">
        <v>441</v>
      </c>
      <c r="B6" s="351" t="s">
        <v>442</v>
      </c>
      <c r="C6" s="413" t="s">
        <v>443</v>
      </c>
      <c r="D6" s="413"/>
      <c r="E6" s="392"/>
      <c r="F6" s="392"/>
    </row>
    <row r="7" spans="1:6" s="246" customFormat="1" ht="15.75" customHeight="1" thickBot="1">
      <c r="A7" s="128"/>
      <c r="B7" s="129" t="s">
        <v>50</v>
      </c>
      <c r="C7" s="333"/>
      <c r="D7" s="333"/>
      <c r="E7" s="392"/>
      <c r="F7" s="392"/>
    </row>
    <row r="8" spans="1:6" s="195" customFormat="1" ht="12" customHeight="1" thickBot="1">
      <c r="A8" s="96" t="s">
        <v>11</v>
      </c>
      <c r="B8" s="397" t="s">
        <v>463</v>
      </c>
      <c r="C8" s="403">
        <f>SUM(C9:C19)</f>
        <v>0</v>
      </c>
      <c r="D8" s="403"/>
      <c r="E8" s="393"/>
      <c r="F8" s="393"/>
    </row>
    <row r="9" spans="1:6" s="195" customFormat="1" ht="12" customHeight="1" thickBot="1">
      <c r="A9" s="241" t="s">
        <v>73</v>
      </c>
      <c r="B9" s="273" t="s">
        <v>229</v>
      </c>
      <c r="C9" s="404"/>
      <c r="D9" s="404"/>
      <c r="E9" s="393"/>
      <c r="F9" s="393"/>
    </row>
    <row r="10" spans="1:6" s="195" customFormat="1" ht="12" customHeight="1" thickBot="1">
      <c r="A10" s="242" t="s">
        <v>74</v>
      </c>
      <c r="B10" s="274" t="s">
        <v>230</v>
      </c>
      <c r="C10" s="404"/>
      <c r="D10" s="404"/>
      <c r="E10" s="393"/>
      <c r="F10" s="393"/>
    </row>
    <row r="11" spans="1:6" s="195" customFormat="1" ht="12" customHeight="1" thickBot="1">
      <c r="A11" s="242" t="s">
        <v>75</v>
      </c>
      <c r="B11" s="274" t="s">
        <v>231</v>
      </c>
      <c r="C11" s="404"/>
      <c r="D11" s="404"/>
      <c r="E11" s="393"/>
      <c r="F11" s="393"/>
    </row>
    <row r="12" spans="1:6" s="195" customFormat="1" ht="12" customHeight="1" thickBot="1">
      <c r="A12" s="242" t="s">
        <v>76</v>
      </c>
      <c r="B12" s="274" t="s">
        <v>232</v>
      </c>
      <c r="C12" s="404"/>
      <c r="D12" s="404"/>
      <c r="E12" s="393"/>
      <c r="F12" s="393"/>
    </row>
    <row r="13" spans="1:6" s="195" customFormat="1" ht="12" customHeight="1" thickBot="1">
      <c r="A13" s="242" t="s">
        <v>116</v>
      </c>
      <c r="B13" s="274" t="s">
        <v>233</v>
      </c>
      <c r="C13" s="404"/>
      <c r="D13" s="404"/>
      <c r="E13" s="393"/>
      <c r="F13" s="393"/>
    </row>
    <row r="14" spans="1:6" s="195" customFormat="1" ht="12" customHeight="1" thickBot="1">
      <c r="A14" s="242" t="s">
        <v>77</v>
      </c>
      <c r="B14" s="274" t="s">
        <v>347</v>
      </c>
      <c r="C14" s="404"/>
      <c r="D14" s="404"/>
      <c r="E14" s="393"/>
      <c r="F14" s="393"/>
    </row>
    <row r="15" spans="1:6" s="195" customFormat="1" ht="12" customHeight="1" thickBot="1">
      <c r="A15" s="242" t="s">
        <v>78</v>
      </c>
      <c r="B15" s="280" t="s">
        <v>348</v>
      </c>
      <c r="C15" s="404"/>
      <c r="D15" s="404"/>
      <c r="E15" s="393"/>
      <c r="F15" s="393"/>
    </row>
    <row r="16" spans="1:6" s="195" customFormat="1" ht="12" customHeight="1" thickBot="1">
      <c r="A16" s="242" t="s">
        <v>85</v>
      </c>
      <c r="B16" s="274" t="s">
        <v>236</v>
      </c>
      <c r="C16" s="404"/>
      <c r="D16" s="404"/>
      <c r="E16" s="393"/>
      <c r="F16" s="393"/>
    </row>
    <row r="17" spans="1:6" s="247" customFormat="1" ht="12" customHeight="1" thickBot="1">
      <c r="A17" s="242" t="s">
        <v>86</v>
      </c>
      <c r="B17" s="274" t="s">
        <v>237</v>
      </c>
      <c r="C17" s="404"/>
      <c r="D17" s="404"/>
      <c r="E17" s="394"/>
      <c r="F17" s="394"/>
    </row>
    <row r="18" spans="1:6" s="247" customFormat="1" ht="12" customHeight="1" thickBot="1">
      <c r="A18" s="242" t="s">
        <v>87</v>
      </c>
      <c r="B18" s="274" t="s">
        <v>381</v>
      </c>
      <c r="C18" s="404"/>
      <c r="D18" s="404"/>
      <c r="E18" s="394"/>
      <c r="F18" s="394"/>
    </row>
    <row r="19" spans="1:6" s="247" customFormat="1" ht="12" customHeight="1" thickBot="1">
      <c r="A19" s="242" t="s">
        <v>88</v>
      </c>
      <c r="B19" s="280" t="s">
        <v>238</v>
      </c>
      <c r="C19" s="404"/>
      <c r="D19" s="404"/>
      <c r="E19" s="394"/>
      <c r="F19" s="394"/>
    </row>
    <row r="20" spans="1:6" s="195" customFormat="1" ht="12" customHeight="1" thickBot="1">
      <c r="A20" s="96" t="s">
        <v>12</v>
      </c>
      <c r="B20" s="397" t="s">
        <v>349</v>
      </c>
      <c r="C20" s="403">
        <f>SUM(C21:C23)</f>
        <v>0</v>
      </c>
      <c r="D20" s="403"/>
      <c r="E20" s="393"/>
      <c r="F20" s="393"/>
    </row>
    <row r="21" spans="1:6" s="247" customFormat="1" ht="12" customHeight="1" thickBot="1">
      <c r="A21" s="242" t="s">
        <v>79</v>
      </c>
      <c r="B21" s="279" t="s">
        <v>206</v>
      </c>
      <c r="C21" s="404"/>
      <c r="D21" s="404"/>
      <c r="E21" s="394"/>
      <c r="F21" s="394"/>
    </row>
    <row r="22" spans="1:6" s="247" customFormat="1" ht="12" customHeight="1" thickBot="1">
      <c r="A22" s="242" t="s">
        <v>80</v>
      </c>
      <c r="B22" s="274" t="s">
        <v>350</v>
      </c>
      <c r="C22" s="404"/>
      <c r="D22" s="404"/>
      <c r="E22" s="394"/>
      <c r="F22" s="394"/>
    </row>
    <row r="23" spans="1:6" s="247" customFormat="1" ht="12" customHeight="1" thickBot="1">
      <c r="A23" s="242" t="s">
        <v>81</v>
      </c>
      <c r="B23" s="274" t="s">
        <v>351</v>
      </c>
      <c r="C23" s="404"/>
      <c r="D23" s="404"/>
      <c r="E23" s="394"/>
      <c r="F23" s="394"/>
    </row>
    <row r="24" spans="1:6" s="247" customFormat="1" ht="12" customHeight="1" thickBot="1">
      <c r="A24" s="242" t="s">
        <v>82</v>
      </c>
      <c r="B24" s="274" t="s">
        <v>468</v>
      </c>
      <c r="C24" s="404"/>
      <c r="D24" s="404"/>
      <c r="E24" s="394"/>
      <c r="F24" s="394"/>
    </row>
    <row r="25" spans="1:6" s="247" customFormat="1" ht="12" customHeight="1" thickBot="1">
      <c r="A25" s="100" t="s">
        <v>13</v>
      </c>
      <c r="B25" s="281" t="s">
        <v>133</v>
      </c>
      <c r="C25" s="405"/>
      <c r="D25" s="405"/>
      <c r="E25" s="394"/>
      <c r="F25" s="394"/>
    </row>
    <row r="26" spans="1:6" s="247" customFormat="1" ht="12" customHeight="1" thickBot="1">
      <c r="A26" s="100" t="s">
        <v>14</v>
      </c>
      <c r="B26" s="281" t="s">
        <v>352</v>
      </c>
      <c r="C26" s="403">
        <f>+C27+C28</f>
        <v>0</v>
      </c>
      <c r="D26" s="403"/>
      <c r="E26" s="394"/>
      <c r="F26" s="394"/>
    </row>
    <row r="27" spans="1:6" s="247" customFormat="1" ht="12" customHeight="1" thickBot="1">
      <c r="A27" s="243" t="s">
        <v>216</v>
      </c>
      <c r="B27" s="398" t="s">
        <v>350</v>
      </c>
      <c r="C27" s="406"/>
      <c r="D27" s="406"/>
      <c r="E27" s="394"/>
      <c r="F27" s="394"/>
    </row>
    <row r="28" spans="1:6" s="247" customFormat="1" ht="12" customHeight="1" thickBot="1">
      <c r="A28" s="243" t="s">
        <v>219</v>
      </c>
      <c r="B28" s="399" t="s">
        <v>353</v>
      </c>
      <c r="C28" s="406"/>
      <c r="D28" s="406"/>
      <c r="E28" s="394"/>
      <c r="F28" s="394"/>
    </row>
    <row r="29" spans="1:6" s="247" customFormat="1" ht="12" customHeight="1" thickBot="1">
      <c r="A29" s="242" t="s">
        <v>220</v>
      </c>
      <c r="B29" s="400" t="s">
        <v>469</v>
      </c>
      <c r="C29" s="406"/>
      <c r="D29" s="406"/>
      <c r="E29" s="394"/>
      <c r="F29" s="394"/>
    </row>
    <row r="30" spans="1:6" s="247" customFormat="1" ht="12" customHeight="1" thickBot="1">
      <c r="A30" s="100" t="s">
        <v>15</v>
      </c>
      <c r="B30" s="281" t="s">
        <v>354</v>
      </c>
      <c r="C30" s="403">
        <f>+C31+C32+C33</f>
        <v>0</v>
      </c>
      <c r="D30" s="403"/>
      <c r="E30" s="394"/>
      <c r="F30" s="394"/>
    </row>
    <row r="31" spans="1:6" s="247" customFormat="1" ht="12" customHeight="1" thickBot="1">
      <c r="A31" s="243" t="s">
        <v>66</v>
      </c>
      <c r="B31" s="398" t="s">
        <v>243</v>
      </c>
      <c r="C31" s="406"/>
      <c r="D31" s="406"/>
      <c r="E31" s="394"/>
      <c r="F31" s="394"/>
    </row>
    <row r="32" spans="1:6" s="247" customFormat="1" ht="12" customHeight="1" thickBot="1">
      <c r="A32" s="243" t="s">
        <v>67</v>
      </c>
      <c r="B32" s="399" t="s">
        <v>244</v>
      </c>
      <c r="C32" s="406"/>
      <c r="D32" s="406"/>
      <c r="E32" s="394"/>
      <c r="F32" s="394"/>
    </row>
    <row r="33" spans="1:6" s="247" customFormat="1" ht="12" customHeight="1" thickBot="1">
      <c r="A33" s="242" t="s">
        <v>68</v>
      </c>
      <c r="B33" s="400" t="s">
        <v>245</v>
      </c>
      <c r="C33" s="406"/>
      <c r="D33" s="406"/>
      <c r="E33" s="394"/>
      <c r="F33" s="394"/>
    </row>
    <row r="34" spans="1:6" s="195" customFormat="1" ht="12" customHeight="1" thickBot="1">
      <c r="A34" s="100" t="s">
        <v>16</v>
      </c>
      <c r="B34" s="281" t="s">
        <v>330</v>
      </c>
      <c r="C34" s="405"/>
      <c r="D34" s="405"/>
      <c r="E34" s="393"/>
      <c r="F34" s="393"/>
    </row>
    <row r="35" spans="1:6" s="195" customFormat="1" ht="12" customHeight="1" thickBot="1">
      <c r="A35" s="100" t="s">
        <v>17</v>
      </c>
      <c r="B35" s="281" t="s">
        <v>355</v>
      </c>
      <c r="C35" s="405"/>
      <c r="D35" s="405"/>
      <c r="E35" s="393"/>
      <c r="F35" s="393"/>
    </row>
    <row r="36" spans="1:6" s="195" customFormat="1" ht="12" customHeight="1" thickBot="1">
      <c r="A36" s="96" t="s">
        <v>18</v>
      </c>
      <c r="B36" s="281" t="s">
        <v>470</v>
      </c>
      <c r="C36" s="403">
        <f>+C8+C20+C25+C26+C30+C34+C35</f>
        <v>0</v>
      </c>
      <c r="D36" s="403"/>
      <c r="E36" s="393"/>
      <c r="F36" s="393"/>
    </row>
    <row r="37" spans="1:6" s="195" customFormat="1" ht="12" customHeight="1" thickBot="1">
      <c r="A37" s="130" t="s">
        <v>19</v>
      </c>
      <c r="B37" s="281" t="s">
        <v>357</v>
      </c>
      <c r="C37" s="403">
        <f>+C38+C39+C40</f>
        <v>36203</v>
      </c>
      <c r="D37" s="403">
        <v>39300</v>
      </c>
      <c r="E37" s="441">
        <v>3544</v>
      </c>
      <c r="F37" s="441">
        <v>42844</v>
      </c>
    </row>
    <row r="38" spans="1:6" s="195" customFormat="1" ht="12" customHeight="1" thickBot="1">
      <c r="A38" s="243" t="s">
        <v>358</v>
      </c>
      <c r="B38" s="398" t="s">
        <v>189</v>
      </c>
      <c r="C38" s="406"/>
      <c r="D38" s="406"/>
      <c r="E38" s="393"/>
      <c r="F38" s="393"/>
    </row>
    <row r="39" spans="1:6" s="195" customFormat="1" ht="12" customHeight="1" thickBot="1">
      <c r="A39" s="243" t="s">
        <v>359</v>
      </c>
      <c r="B39" s="399" t="s">
        <v>2</v>
      </c>
      <c r="C39" s="406"/>
      <c r="D39" s="406"/>
      <c r="E39" s="393"/>
      <c r="F39" s="393"/>
    </row>
    <row r="40" spans="1:6" s="247" customFormat="1" ht="12" customHeight="1" thickBot="1">
      <c r="A40" s="242" t="s">
        <v>360</v>
      </c>
      <c r="B40" s="400" t="s">
        <v>361</v>
      </c>
      <c r="C40" s="406">
        <v>36203</v>
      </c>
      <c r="D40" s="406">
        <v>39300</v>
      </c>
      <c r="E40" s="439">
        <v>3544</v>
      </c>
      <c r="F40" s="439">
        <v>42844</v>
      </c>
    </row>
    <row r="41" spans="1:6" s="247" customFormat="1" ht="15" customHeight="1" thickBot="1">
      <c r="A41" s="130" t="s">
        <v>20</v>
      </c>
      <c r="B41" s="401" t="s">
        <v>362</v>
      </c>
      <c r="C41" s="407">
        <f>+C36+C37</f>
        <v>36203</v>
      </c>
      <c r="D41" s="407">
        <v>39300</v>
      </c>
      <c r="E41" s="441">
        <v>3544</v>
      </c>
      <c r="F41" s="441">
        <v>42844</v>
      </c>
    </row>
    <row r="42" spans="1:6" s="247" customFormat="1" ht="15" customHeight="1" thickBot="1">
      <c r="A42" s="131"/>
      <c r="B42" s="132"/>
      <c r="C42" s="407"/>
      <c r="D42" s="407"/>
      <c r="E42" s="394"/>
      <c r="F42" s="394"/>
    </row>
    <row r="43" spans="1:6" ht="13.5" thickBot="1">
      <c r="A43" s="133"/>
      <c r="B43" s="134"/>
      <c r="C43" s="408"/>
      <c r="D43" s="408"/>
      <c r="E43" s="391"/>
      <c r="F43" s="391"/>
    </row>
    <row r="44" spans="1:6" s="246" customFormat="1" ht="16.5" customHeight="1" thickBot="1">
      <c r="A44" s="135"/>
      <c r="B44" s="136" t="s">
        <v>51</v>
      </c>
      <c r="C44" s="407"/>
      <c r="D44" s="407"/>
      <c r="E44" s="392"/>
      <c r="F44" s="392"/>
    </row>
    <row r="45" spans="1:6" s="248" customFormat="1" ht="12" customHeight="1" thickBot="1">
      <c r="A45" s="100" t="s">
        <v>11</v>
      </c>
      <c r="B45" s="281" t="s">
        <v>363</v>
      </c>
      <c r="C45" s="403">
        <f>SUM(C46:C50)</f>
        <v>36203</v>
      </c>
      <c r="D45" s="403">
        <v>39300</v>
      </c>
      <c r="E45" s="441">
        <v>3544</v>
      </c>
      <c r="F45" s="441">
        <v>42844</v>
      </c>
    </row>
    <row r="46" spans="1:6" ht="12" customHeight="1" thickBot="1">
      <c r="A46" s="242" t="s">
        <v>73</v>
      </c>
      <c r="B46" s="279" t="s">
        <v>42</v>
      </c>
      <c r="C46" s="406">
        <v>24045</v>
      </c>
      <c r="D46" s="406">
        <v>26484</v>
      </c>
      <c r="E46" s="440">
        <v>2812</v>
      </c>
      <c r="F46" s="440">
        <v>29296</v>
      </c>
    </row>
    <row r="47" spans="1:6" ht="12" customHeight="1" thickBot="1">
      <c r="A47" s="242" t="s">
        <v>74</v>
      </c>
      <c r="B47" s="274" t="s">
        <v>142</v>
      </c>
      <c r="C47" s="406">
        <v>6578</v>
      </c>
      <c r="D47" s="406">
        <v>7236</v>
      </c>
      <c r="E47" s="440">
        <v>732</v>
      </c>
      <c r="F47" s="440">
        <v>7968</v>
      </c>
    </row>
    <row r="48" spans="1:6" ht="12" customHeight="1" thickBot="1">
      <c r="A48" s="242" t="s">
        <v>75</v>
      </c>
      <c r="B48" s="274" t="s">
        <v>108</v>
      </c>
      <c r="C48" s="406">
        <v>5580</v>
      </c>
      <c r="D48" s="406">
        <v>5580</v>
      </c>
      <c r="E48" s="391"/>
      <c r="F48" s="440">
        <v>5580</v>
      </c>
    </row>
    <row r="49" spans="1:6" ht="12" customHeight="1" thickBot="1">
      <c r="A49" s="242" t="s">
        <v>76</v>
      </c>
      <c r="B49" s="274" t="s">
        <v>143</v>
      </c>
      <c r="C49" s="406"/>
      <c r="D49" s="406"/>
      <c r="E49" s="391"/>
      <c r="F49" s="391"/>
    </row>
    <row r="50" spans="1:6" ht="12" customHeight="1" thickBot="1">
      <c r="A50" s="242" t="s">
        <v>116</v>
      </c>
      <c r="B50" s="274" t="s">
        <v>144</v>
      </c>
      <c r="C50" s="406"/>
      <c r="D50" s="406"/>
      <c r="E50" s="391"/>
      <c r="F50" s="391"/>
    </row>
    <row r="51" spans="1:6" ht="12" customHeight="1" thickBot="1">
      <c r="A51" s="100" t="s">
        <v>12</v>
      </c>
      <c r="B51" s="281" t="s">
        <v>364</v>
      </c>
      <c r="C51" s="403">
        <f>SUM(C52:C54)</f>
        <v>0</v>
      </c>
      <c r="D51" s="403"/>
      <c r="E51" s="391"/>
      <c r="F51" s="391"/>
    </row>
    <row r="52" spans="1:6" s="248" customFormat="1" ht="12" customHeight="1" thickBot="1">
      <c r="A52" s="242" t="s">
        <v>79</v>
      </c>
      <c r="B52" s="279" t="s">
        <v>179</v>
      </c>
      <c r="C52" s="406"/>
      <c r="D52" s="406"/>
      <c r="E52" s="395"/>
      <c r="F52" s="395"/>
    </row>
    <row r="53" spans="1:6" ht="12" customHeight="1" thickBot="1">
      <c r="A53" s="242" t="s">
        <v>80</v>
      </c>
      <c r="B53" s="274" t="s">
        <v>146</v>
      </c>
      <c r="C53" s="406"/>
      <c r="D53" s="406"/>
      <c r="E53" s="391"/>
      <c r="F53" s="391"/>
    </row>
    <row r="54" spans="1:6" ht="12" customHeight="1" thickBot="1">
      <c r="A54" s="242" t="s">
        <v>81</v>
      </c>
      <c r="B54" s="274" t="s">
        <v>52</v>
      </c>
      <c r="C54" s="406"/>
      <c r="D54" s="406"/>
      <c r="E54" s="391"/>
      <c r="F54" s="391"/>
    </row>
    <row r="55" spans="1:6" ht="12" customHeight="1" thickBot="1">
      <c r="A55" s="242" t="s">
        <v>82</v>
      </c>
      <c r="B55" s="274" t="s">
        <v>467</v>
      </c>
      <c r="C55" s="406"/>
      <c r="D55" s="406"/>
      <c r="E55" s="391"/>
      <c r="F55" s="391"/>
    </row>
    <row r="56" spans="1:6" ht="15" customHeight="1" thickBot="1">
      <c r="A56" s="100" t="s">
        <v>13</v>
      </c>
      <c r="B56" s="281" t="s">
        <v>5</v>
      </c>
      <c r="C56" s="405"/>
      <c r="D56" s="405"/>
      <c r="E56" s="391"/>
      <c r="F56" s="391"/>
    </row>
    <row r="57" spans="1:6" ht="13.5" thickBot="1">
      <c r="A57" s="100" t="s">
        <v>14</v>
      </c>
      <c r="B57" s="402" t="s">
        <v>471</v>
      </c>
      <c r="C57" s="407">
        <f>+C45+C51+C56</f>
        <v>36203</v>
      </c>
      <c r="D57" s="407">
        <v>39300</v>
      </c>
      <c r="E57" s="441">
        <v>3544</v>
      </c>
      <c r="F57" s="441">
        <v>42844</v>
      </c>
    </row>
    <row r="58" spans="3:6" ht="15" customHeight="1" thickBot="1">
      <c r="C58" s="409"/>
      <c r="D58" s="409"/>
      <c r="E58" s="391"/>
      <c r="F58" s="391"/>
    </row>
    <row r="59" spans="1:6" ht="14.25" customHeight="1" thickBot="1">
      <c r="A59" s="139" t="s">
        <v>462</v>
      </c>
      <c r="B59" s="358"/>
      <c r="C59" s="410">
        <v>9</v>
      </c>
      <c r="D59" s="410">
        <v>9</v>
      </c>
      <c r="E59" s="391"/>
      <c r="F59" s="396">
        <v>9</v>
      </c>
    </row>
    <row r="60" spans="1:6" ht="13.5" thickBot="1">
      <c r="A60" s="139" t="s">
        <v>159</v>
      </c>
      <c r="B60" s="358"/>
      <c r="C60" s="410"/>
      <c r="D60" s="410"/>
      <c r="E60" s="391"/>
      <c r="F60" s="391"/>
    </row>
  </sheetData>
  <sheetProtection formatCells="0"/>
  <mergeCells count="3">
    <mergeCell ref="B2:F2"/>
    <mergeCell ref="B3:F3"/>
    <mergeCell ref="B1:F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G60"/>
  <sheetViews>
    <sheetView zoomScale="145" zoomScaleNormal="145" workbookViewId="0" topLeftCell="B6">
      <selection activeCell="E26" sqref="E26"/>
    </sheetView>
  </sheetViews>
  <sheetFormatPr defaultColWidth="9.00390625" defaultRowHeight="12.75"/>
  <cols>
    <col min="1" max="1" width="13.875" style="137" customWidth="1"/>
    <col min="2" max="2" width="49.125" style="138" customWidth="1"/>
    <col min="3" max="3" width="9.375" style="138" customWidth="1"/>
    <col min="4" max="5" width="8.00390625" style="138" customWidth="1"/>
    <col min="6" max="16384" width="9.375" style="138" customWidth="1"/>
  </cols>
  <sheetData>
    <row r="1" spans="1:6" s="123" customFormat="1" ht="21" customHeight="1" thickBot="1">
      <c r="A1" s="122"/>
      <c r="B1" s="585" t="s">
        <v>574</v>
      </c>
      <c r="C1" s="586"/>
      <c r="D1" s="569"/>
      <c r="E1" s="569"/>
      <c r="F1" s="569"/>
    </row>
    <row r="2" spans="1:6" s="244" customFormat="1" ht="25.5" customHeight="1" thickBot="1" thickTop="1">
      <c r="A2" s="215" t="s">
        <v>157</v>
      </c>
      <c r="B2" s="574" t="s">
        <v>481</v>
      </c>
      <c r="C2" s="575"/>
      <c r="D2" s="575"/>
      <c r="E2" s="575"/>
      <c r="F2" s="576"/>
    </row>
    <row r="3" spans="1:6" s="244" customFormat="1" ht="25.5" thickBot="1" thickTop="1">
      <c r="A3" s="240" t="s">
        <v>156</v>
      </c>
      <c r="B3" s="574" t="s">
        <v>365</v>
      </c>
      <c r="C3" s="575"/>
      <c r="D3" s="575"/>
      <c r="E3" s="575"/>
      <c r="F3" s="576"/>
    </row>
    <row r="4" spans="1:3" s="245" customFormat="1" ht="15.75" customHeight="1" thickBot="1">
      <c r="A4" s="125"/>
      <c r="B4" s="125"/>
      <c r="C4" s="126" t="s">
        <v>47</v>
      </c>
    </row>
    <row r="5" spans="1:6" ht="48.75" thickBot="1">
      <c r="A5" s="216" t="s">
        <v>158</v>
      </c>
      <c r="B5" s="359" t="s">
        <v>48</v>
      </c>
      <c r="C5" s="433" t="s">
        <v>544</v>
      </c>
      <c r="D5" s="432" t="s">
        <v>561</v>
      </c>
      <c r="E5" s="432" t="s">
        <v>542</v>
      </c>
      <c r="F5" s="432" t="s">
        <v>545</v>
      </c>
    </row>
    <row r="6" spans="1:6" s="246" customFormat="1" ht="12.75" customHeight="1" thickBot="1">
      <c r="A6" s="96" t="s">
        <v>441</v>
      </c>
      <c r="B6" s="351" t="s">
        <v>442</v>
      </c>
      <c r="C6" s="413" t="s">
        <v>443</v>
      </c>
      <c r="D6" s="392"/>
      <c r="E6" s="392"/>
      <c r="F6" s="392"/>
    </row>
    <row r="7" spans="1:6" s="246" customFormat="1" ht="15.75" customHeight="1" thickBot="1">
      <c r="A7" s="128"/>
      <c r="B7" s="129" t="s">
        <v>50</v>
      </c>
      <c r="C7" s="333"/>
      <c r="D7" s="488"/>
      <c r="E7" s="392"/>
      <c r="F7" s="392"/>
    </row>
    <row r="8" spans="1:6" s="195" customFormat="1" ht="12" customHeight="1" thickBot="1">
      <c r="A8" s="96" t="s">
        <v>11</v>
      </c>
      <c r="B8" s="397" t="s">
        <v>463</v>
      </c>
      <c r="C8" s="403">
        <f>SUM(C9:C19)</f>
        <v>1000</v>
      </c>
      <c r="D8" s="489">
        <v>1000</v>
      </c>
      <c r="E8" s="393"/>
      <c r="F8" s="441">
        <v>1000</v>
      </c>
    </row>
    <row r="9" spans="1:6" s="195" customFormat="1" ht="12" customHeight="1" thickBot="1">
      <c r="A9" s="241" t="s">
        <v>73</v>
      </c>
      <c r="B9" s="273" t="s">
        <v>229</v>
      </c>
      <c r="C9" s="404"/>
      <c r="D9" s="489"/>
      <c r="E9" s="393"/>
      <c r="F9" s="441"/>
    </row>
    <row r="10" spans="1:6" s="195" customFormat="1" ht="12" customHeight="1" thickBot="1">
      <c r="A10" s="242" t="s">
        <v>74</v>
      </c>
      <c r="B10" s="274" t="s">
        <v>230</v>
      </c>
      <c r="C10" s="404">
        <v>200</v>
      </c>
      <c r="D10" s="439">
        <v>200</v>
      </c>
      <c r="E10" s="393"/>
      <c r="F10" s="440">
        <v>200</v>
      </c>
    </row>
    <row r="11" spans="1:6" s="195" customFormat="1" ht="12" customHeight="1" thickBot="1">
      <c r="A11" s="242" t="s">
        <v>75</v>
      </c>
      <c r="B11" s="274" t="s">
        <v>231</v>
      </c>
      <c r="C11" s="404"/>
      <c r="D11" s="489"/>
      <c r="E11" s="393"/>
      <c r="F11" s="441"/>
    </row>
    <row r="12" spans="1:6" s="195" customFormat="1" ht="12" customHeight="1" thickBot="1">
      <c r="A12" s="242" t="s">
        <v>76</v>
      </c>
      <c r="B12" s="274" t="s">
        <v>232</v>
      </c>
      <c r="C12" s="404">
        <v>800</v>
      </c>
      <c r="D12" s="439">
        <v>800</v>
      </c>
      <c r="E12" s="393"/>
      <c r="F12" s="440">
        <v>800</v>
      </c>
    </row>
    <row r="13" spans="1:6" s="195" customFormat="1" ht="12" customHeight="1" thickBot="1">
      <c r="A13" s="242" t="s">
        <v>116</v>
      </c>
      <c r="B13" s="274" t="s">
        <v>233</v>
      </c>
      <c r="C13" s="404"/>
      <c r="D13" s="489"/>
      <c r="E13" s="393"/>
      <c r="F13" s="393"/>
    </row>
    <row r="14" spans="1:6" s="195" customFormat="1" ht="12" customHeight="1" thickBot="1">
      <c r="A14" s="242" t="s">
        <v>77</v>
      </c>
      <c r="B14" s="274" t="s">
        <v>347</v>
      </c>
      <c r="C14" s="404"/>
      <c r="D14" s="489"/>
      <c r="E14" s="393"/>
      <c r="F14" s="393"/>
    </row>
    <row r="15" spans="1:6" s="195" customFormat="1" ht="12" customHeight="1" thickBot="1">
      <c r="A15" s="242" t="s">
        <v>78</v>
      </c>
      <c r="B15" s="280" t="s">
        <v>348</v>
      </c>
      <c r="C15" s="404"/>
      <c r="D15" s="489"/>
      <c r="E15" s="393"/>
      <c r="F15" s="393"/>
    </row>
    <row r="16" spans="1:6" s="195" customFormat="1" ht="12" customHeight="1" thickBot="1">
      <c r="A16" s="242" t="s">
        <v>85</v>
      </c>
      <c r="B16" s="274" t="s">
        <v>236</v>
      </c>
      <c r="C16" s="404"/>
      <c r="D16" s="489"/>
      <c r="E16" s="393"/>
      <c r="F16" s="393"/>
    </row>
    <row r="17" spans="1:6" s="247" customFormat="1" ht="12" customHeight="1" thickBot="1">
      <c r="A17" s="242" t="s">
        <v>86</v>
      </c>
      <c r="B17" s="274" t="s">
        <v>237</v>
      </c>
      <c r="C17" s="404"/>
      <c r="D17" s="487"/>
      <c r="E17" s="394"/>
      <c r="F17" s="394"/>
    </row>
    <row r="18" spans="1:6" s="247" customFormat="1" ht="12" customHeight="1" thickBot="1">
      <c r="A18" s="242" t="s">
        <v>87</v>
      </c>
      <c r="B18" s="274" t="s">
        <v>381</v>
      </c>
      <c r="C18" s="404"/>
      <c r="D18" s="487"/>
      <c r="E18" s="394"/>
      <c r="F18" s="394"/>
    </row>
    <row r="19" spans="1:6" s="247" customFormat="1" ht="12" customHeight="1" thickBot="1">
      <c r="A19" s="242" t="s">
        <v>88</v>
      </c>
      <c r="B19" s="280" t="s">
        <v>238</v>
      </c>
      <c r="C19" s="404"/>
      <c r="D19" s="487"/>
      <c r="E19" s="394"/>
      <c r="F19" s="394"/>
    </row>
    <row r="20" spans="1:6" s="195" customFormat="1" ht="12" customHeight="1" thickBot="1">
      <c r="A20" s="96" t="s">
        <v>12</v>
      </c>
      <c r="B20" s="397" t="s">
        <v>349</v>
      </c>
      <c r="C20" s="403">
        <f>SUM(C21:C23)</f>
        <v>0</v>
      </c>
      <c r="D20" s="393"/>
      <c r="E20" s="498">
        <v>160</v>
      </c>
      <c r="F20" s="498">
        <v>160</v>
      </c>
    </row>
    <row r="21" spans="1:6" s="247" customFormat="1" ht="12" customHeight="1" thickBot="1">
      <c r="A21" s="242" t="s">
        <v>79</v>
      </c>
      <c r="B21" s="279" t="s">
        <v>206</v>
      </c>
      <c r="C21" s="404"/>
      <c r="D21" s="394"/>
      <c r="E21" s="394"/>
      <c r="F21" s="394"/>
    </row>
    <row r="22" spans="1:6" s="247" customFormat="1" ht="12" customHeight="1" thickBot="1">
      <c r="A22" s="242" t="s">
        <v>80</v>
      </c>
      <c r="B22" s="274" t="s">
        <v>350</v>
      </c>
      <c r="C22" s="404"/>
      <c r="D22" s="394"/>
      <c r="E22" s="394"/>
      <c r="F22" s="394"/>
    </row>
    <row r="23" spans="1:6" s="247" customFormat="1" ht="12" customHeight="1" thickBot="1">
      <c r="A23" s="242" t="s">
        <v>81</v>
      </c>
      <c r="B23" s="274" t="s">
        <v>351</v>
      </c>
      <c r="C23" s="404"/>
      <c r="D23" s="394"/>
      <c r="E23" s="439">
        <v>160</v>
      </c>
      <c r="F23" s="439">
        <v>160</v>
      </c>
    </row>
    <row r="24" spans="1:6" s="247" customFormat="1" ht="12" customHeight="1" thickBot="1">
      <c r="A24" s="242" t="s">
        <v>82</v>
      </c>
      <c r="B24" s="274" t="s">
        <v>468</v>
      </c>
      <c r="C24" s="404"/>
      <c r="D24" s="394"/>
      <c r="E24" s="394"/>
      <c r="F24" s="394"/>
    </row>
    <row r="25" spans="1:6" s="247" customFormat="1" ht="12" customHeight="1" thickBot="1">
      <c r="A25" s="100" t="s">
        <v>13</v>
      </c>
      <c r="B25" s="281" t="s">
        <v>133</v>
      </c>
      <c r="C25" s="405"/>
      <c r="D25" s="394"/>
      <c r="E25" s="394"/>
      <c r="F25" s="394"/>
    </row>
    <row r="26" spans="1:6" s="247" customFormat="1" ht="12" customHeight="1" thickBot="1">
      <c r="A26" s="100" t="s">
        <v>14</v>
      </c>
      <c r="B26" s="281" t="s">
        <v>352</v>
      </c>
      <c r="C26" s="403">
        <f>+C27+C28</f>
        <v>0</v>
      </c>
      <c r="D26" s="394"/>
      <c r="E26" s="394"/>
      <c r="F26" s="394"/>
    </row>
    <row r="27" spans="1:6" s="247" customFormat="1" ht="12" customHeight="1" thickBot="1">
      <c r="A27" s="243" t="s">
        <v>216</v>
      </c>
      <c r="B27" s="398" t="s">
        <v>350</v>
      </c>
      <c r="C27" s="406"/>
      <c r="D27" s="394"/>
      <c r="E27" s="394"/>
      <c r="F27" s="394"/>
    </row>
    <row r="28" spans="1:6" s="247" customFormat="1" ht="12" customHeight="1" thickBot="1">
      <c r="A28" s="243" t="s">
        <v>219</v>
      </c>
      <c r="B28" s="399" t="s">
        <v>353</v>
      </c>
      <c r="C28" s="406"/>
      <c r="D28" s="394"/>
      <c r="E28" s="394"/>
      <c r="F28" s="394"/>
    </row>
    <row r="29" spans="1:6" s="247" customFormat="1" ht="12" customHeight="1" thickBot="1">
      <c r="A29" s="242" t="s">
        <v>220</v>
      </c>
      <c r="B29" s="400" t="s">
        <v>469</v>
      </c>
      <c r="C29" s="406"/>
      <c r="D29" s="394"/>
      <c r="E29" s="394"/>
      <c r="F29" s="394"/>
    </row>
    <row r="30" spans="1:6" s="247" customFormat="1" ht="12" customHeight="1" thickBot="1">
      <c r="A30" s="100" t="s">
        <v>15</v>
      </c>
      <c r="B30" s="281" t="s">
        <v>354</v>
      </c>
      <c r="C30" s="403">
        <f>+C31+C32+C33</f>
        <v>0</v>
      </c>
      <c r="D30" s="394"/>
      <c r="E30" s="394"/>
      <c r="F30" s="394"/>
    </row>
    <row r="31" spans="1:6" s="247" customFormat="1" ht="12" customHeight="1" thickBot="1">
      <c r="A31" s="243" t="s">
        <v>66</v>
      </c>
      <c r="B31" s="398" t="s">
        <v>243</v>
      </c>
      <c r="C31" s="406"/>
      <c r="D31" s="394"/>
      <c r="E31" s="394"/>
      <c r="F31" s="394"/>
    </row>
    <row r="32" spans="1:6" s="247" customFormat="1" ht="12" customHeight="1" thickBot="1">
      <c r="A32" s="243" t="s">
        <v>67</v>
      </c>
      <c r="B32" s="399" t="s">
        <v>244</v>
      </c>
      <c r="C32" s="406"/>
      <c r="D32" s="394"/>
      <c r="E32" s="394"/>
      <c r="F32" s="394"/>
    </row>
    <row r="33" spans="1:6" s="247" customFormat="1" ht="12" customHeight="1" thickBot="1">
      <c r="A33" s="242" t="s">
        <v>68</v>
      </c>
      <c r="B33" s="400" t="s">
        <v>245</v>
      </c>
      <c r="C33" s="406"/>
      <c r="D33" s="394"/>
      <c r="E33" s="394"/>
      <c r="F33" s="394"/>
    </row>
    <row r="34" spans="1:6" s="195" customFormat="1" ht="12" customHeight="1" thickBot="1">
      <c r="A34" s="100" t="s">
        <v>16</v>
      </c>
      <c r="B34" s="281" t="s">
        <v>330</v>
      </c>
      <c r="C34" s="405"/>
      <c r="D34" s="393"/>
      <c r="E34" s="393"/>
      <c r="F34" s="393"/>
    </row>
    <row r="35" spans="1:6" s="195" customFormat="1" ht="12" customHeight="1" thickBot="1">
      <c r="A35" s="100" t="s">
        <v>17</v>
      </c>
      <c r="B35" s="281" t="s">
        <v>355</v>
      </c>
      <c r="C35" s="405"/>
      <c r="D35" s="393"/>
      <c r="E35" s="393"/>
      <c r="F35" s="393"/>
    </row>
    <row r="36" spans="1:6" s="195" customFormat="1" ht="12" customHeight="1" thickBot="1">
      <c r="A36" s="96" t="s">
        <v>18</v>
      </c>
      <c r="B36" s="281" t="s">
        <v>470</v>
      </c>
      <c r="C36" s="403">
        <f>+C8+C20+C25+C26+C30+C34+C35</f>
        <v>1000</v>
      </c>
      <c r="D36" s="441">
        <v>1000</v>
      </c>
      <c r="E36" s="441">
        <v>160</v>
      </c>
      <c r="F36" s="441">
        <v>1160</v>
      </c>
    </row>
    <row r="37" spans="1:6" s="195" customFormat="1" ht="12" customHeight="1" thickBot="1">
      <c r="A37" s="130" t="s">
        <v>19</v>
      </c>
      <c r="B37" s="281" t="s">
        <v>357</v>
      </c>
      <c r="C37" s="403">
        <f>+C38+C39+C40</f>
        <v>17365</v>
      </c>
      <c r="D37" s="441">
        <v>17453</v>
      </c>
      <c r="E37" s="441">
        <v>335</v>
      </c>
      <c r="F37" s="441">
        <v>17788</v>
      </c>
    </row>
    <row r="38" spans="1:6" s="195" customFormat="1" ht="12" customHeight="1" thickBot="1">
      <c r="A38" s="243" t="s">
        <v>358</v>
      </c>
      <c r="B38" s="398" t="s">
        <v>189</v>
      </c>
      <c r="C38" s="406"/>
      <c r="D38" s="440"/>
      <c r="E38" s="440"/>
      <c r="F38" s="440"/>
    </row>
    <row r="39" spans="1:6" s="195" customFormat="1" ht="12" customHeight="1" thickBot="1">
      <c r="A39" s="243" t="s">
        <v>359</v>
      </c>
      <c r="B39" s="399" t="s">
        <v>2</v>
      </c>
      <c r="C39" s="406"/>
      <c r="D39" s="440"/>
      <c r="E39" s="440"/>
      <c r="F39" s="440"/>
    </row>
    <row r="40" spans="1:6" s="247" customFormat="1" ht="12" customHeight="1" thickBot="1">
      <c r="A40" s="242" t="s">
        <v>360</v>
      </c>
      <c r="B40" s="400" t="s">
        <v>361</v>
      </c>
      <c r="C40" s="406">
        <v>17365</v>
      </c>
      <c r="D40" s="440">
        <v>17453</v>
      </c>
      <c r="E40" s="440">
        <v>335</v>
      </c>
      <c r="F40" s="440">
        <v>17788</v>
      </c>
    </row>
    <row r="41" spans="1:6" s="247" customFormat="1" ht="15" customHeight="1" thickBot="1">
      <c r="A41" s="130" t="s">
        <v>20</v>
      </c>
      <c r="B41" s="401" t="s">
        <v>362</v>
      </c>
      <c r="C41" s="407">
        <f>+C36+C37</f>
        <v>18365</v>
      </c>
      <c r="D41" s="441">
        <v>18453</v>
      </c>
      <c r="E41" s="441">
        <v>495</v>
      </c>
      <c r="F41" s="441">
        <v>18948</v>
      </c>
    </row>
    <row r="42" spans="1:6" s="247" customFormat="1" ht="15" customHeight="1" thickBot="1">
      <c r="A42" s="131"/>
      <c r="B42" s="132"/>
      <c r="C42" s="407"/>
      <c r="D42" s="440"/>
      <c r="E42" s="440"/>
      <c r="F42" s="440"/>
    </row>
    <row r="43" spans="1:6" ht="13.5" thickBot="1">
      <c r="A43" s="133"/>
      <c r="B43" s="134"/>
      <c r="C43" s="408"/>
      <c r="D43" s="440"/>
      <c r="E43" s="440"/>
      <c r="F43" s="440"/>
    </row>
    <row r="44" spans="1:6" s="246" customFormat="1" ht="16.5" customHeight="1" thickBot="1">
      <c r="A44" s="135"/>
      <c r="B44" s="136" t="s">
        <v>51</v>
      </c>
      <c r="C44" s="407"/>
      <c r="D44" s="490"/>
      <c r="E44" s="490"/>
      <c r="F44" s="490"/>
    </row>
    <row r="45" spans="1:6" s="248" customFormat="1" ht="12" customHeight="1" thickBot="1">
      <c r="A45" s="100" t="s">
        <v>11</v>
      </c>
      <c r="B45" s="281" t="s">
        <v>363</v>
      </c>
      <c r="C45" s="403">
        <f>SUM(C46:C50)</f>
        <v>18365</v>
      </c>
      <c r="D45" s="441">
        <v>18453</v>
      </c>
      <c r="E45" s="441">
        <v>495</v>
      </c>
      <c r="F45" s="441">
        <v>18948</v>
      </c>
    </row>
    <row r="46" spans="1:6" ht="12" customHeight="1" thickBot="1">
      <c r="A46" s="242" t="s">
        <v>73</v>
      </c>
      <c r="B46" s="279" t="s">
        <v>42</v>
      </c>
      <c r="C46" s="406">
        <v>5934</v>
      </c>
      <c r="D46" s="440">
        <v>6003</v>
      </c>
      <c r="E46" s="440"/>
      <c r="F46" s="440">
        <v>6003</v>
      </c>
    </row>
    <row r="47" spans="1:6" ht="12" customHeight="1" thickBot="1">
      <c r="A47" s="242" t="s">
        <v>74</v>
      </c>
      <c r="B47" s="274" t="s">
        <v>142</v>
      </c>
      <c r="C47" s="406">
        <v>1593</v>
      </c>
      <c r="D47" s="440">
        <v>1612</v>
      </c>
      <c r="E47" s="440"/>
      <c r="F47" s="440">
        <v>1612</v>
      </c>
    </row>
    <row r="48" spans="1:6" ht="12" customHeight="1" thickBot="1">
      <c r="A48" s="242" t="s">
        <v>75</v>
      </c>
      <c r="B48" s="274" t="s">
        <v>108</v>
      </c>
      <c r="C48" s="406">
        <v>10838</v>
      </c>
      <c r="D48" s="440">
        <v>10838</v>
      </c>
      <c r="E48" s="440">
        <v>495</v>
      </c>
      <c r="F48" s="440">
        <v>11333</v>
      </c>
    </row>
    <row r="49" spans="1:6" ht="12" customHeight="1" thickBot="1">
      <c r="A49" s="242" t="s">
        <v>76</v>
      </c>
      <c r="B49" s="274" t="s">
        <v>143</v>
      </c>
      <c r="C49" s="406"/>
      <c r="D49" s="440"/>
      <c r="E49" s="440"/>
      <c r="F49" s="440"/>
    </row>
    <row r="50" spans="1:6" ht="12" customHeight="1" thickBot="1">
      <c r="A50" s="242" t="s">
        <v>116</v>
      </c>
      <c r="B50" s="274" t="s">
        <v>144</v>
      </c>
      <c r="C50" s="406"/>
      <c r="D50" s="440"/>
      <c r="E50" s="440"/>
      <c r="F50" s="440"/>
    </row>
    <row r="51" spans="1:6" ht="12" customHeight="1" thickBot="1">
      <c r="A51" s="100" t="s">
        <v>12</v>
      </c>
      <c r="B51" s="281" t="s">
        <v>364</v>
      </c>
      <c r="C51" s="403">
        <f>SUM(C52:C54)</f>
        <v>0</v>
      </c>
      <c r="D51" s="440"/>
      <c r="E51" s="440"/>
      <c r="F51" s="440"/>
    </row>
    <row r="52" spans="1:6" s="248" customFormat="1" ht="12" customHeight="1" thickBot="1">
      <c r="A52" s="242" t="s">
        <v>79</v>
      </c>
      <c r="B52" s="279" t="s">
        <v>179</v>
      </c>
      <c r="C52" s="406"/>
      <c r="D52" s="440"/>
      <c r="E52" s="440"/>
      <c r="F52" s="440"/>
    </row>
    <row r="53" spans="1:6" ht="12" customHeight="1" thickBot="1">
      <c r="A53" s="242" t="s">
        <v>80</v>
      </c>
      <c r="B53" s="274" t="s">
        <v>146</v>
      </c>
      <c r="C53" s="406"/>
      <c r="D53" s="440"/>
      <c r="E53" s="440"/>
      <c r="F53" s="440"/>
    </row>
    <row r="54" spans="1:6" ht="12" customHeight="1" thickBot="1">
      <c r="A54" s="242" t="s">
        <v>81</v>
      </c>
      <c r="B54" s="274" t="s">
        <v>52</v>
      </c>
      <c r="C54" s="406"/>
      <c r="D54" s="440"/>
      <c r="E54" s="440"/>
      <c r="F54" s="440"/>
    </row>
    <row r="55" spans="1:6" ht="12" customHeight="1" thickBot="1">
      <c r="A55" s="242" t="s">
        <v>82</v>
      </c>
      <c r="B55" s="274" t="s">
        <v>467</v>
      </c>
      <c r="C55" s="406"/>
      <c r="D55" s="440"/>
      <c r="E55" s="440"/>
      <c r="F55" s="440"/>
    </row>
    <row r="56" spans="1:6" ht="15" customHeight="1" thickBot="1">
      <c r="A56" s="100" t="s">
        <v>13</v>
      </c>
      <c r="B56" s="281" t="s">
        <v>5</v>
      </c>
      <c r="C56" s="405"/>
      <c r="D56" s="440"/>
      <c r="E56" s="440"/>
      <c r="F56" s="440"/>
    </row>
    <row r="57" spans="1:7" ht="13.5" thickBot="1">
      <c r="A57" s="100" t="s">
        <v>14</v>
      </c>
      <c r="B57" s="402" t="s">
        <v>471</v>
      </c>
      <c r="C57" s="407">
        <f>+C45+C51+C56</f>
        <v>18365</v>
      </c>
      <c r="D57" s="441">
        <v>18453</v>
      </c>
      <c r="E57" s="441">
        <v>495</v>
      </c>
      <c r="F57" s="441">
        <v>18948</v>
      </c>
      <c r="G57" s="499"/>
    </row>
    <row r="58" spans="3:6" ht="15" customHeight="1" thickBot="1">
      <c r="C58" s="409"/>
      <c r="D58" s="391"/>
      <c r="E58" s="391"/>
      <c r="F58" s="391"/>
    </row>
    <row r="59" spans="1:6" ht="14.25" customHeight="1" thickBot="1">
      <c r="A59" s="139" t="s">
        <v>462</v>
      </c>
      <c r="B59" s="358"/>
      <c r="C59" s="410">
        <v>3</v>
      </c>
      <c r="D59" s="391">
        <v>3</v>
      </c>
      <c r="E59" s="391"/>
      <c r="F59" s="396">
        <v>3</v>
      </c>
    </row>
    <row r="60" spans="1:6" ht="13.5" thickBot="1">
      <c r="A60" s="139" t="s">
        <v>159</v>
      </c>
      <c r="B60" s="358"/>
      <c r="C60" s="410"/>
      <c r="D60" s="391"/>
      <c r="E60" s="391"/>
      <c r="F60" s="391"/>
    </row>
  </sheetData>
  <sheetProtection formatCells="0"/>
  <mergeCells count="3">
    <mergeCell ref="B3:F3"/>
    <mergeCell ref="B1:F1"/>
    <mergeCell ref="B2:F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workbookViewId="0" topLeftCell="A1">
      <selection activeCell="K5" sqref="K5"/>
    </sheetView>
  </sheetViews>
  <sheetFormatPr defaultColWidth="9.00390625" defaultRowHeight="12.75"/>
  <cols>
    <col min="1" max="1" width="5.50390625" style="24" customWidth="1"/>
    <col min="2" max="2" width="33.125" style="24" customWidth="1"/>
    <col min="3" max="3" width="12.375" style="24" customWidth="1"/>
    <col min="4" max="4" width="11.50390625" style="24" customWidth="1"/>
    <col min="5" max="5" width="11.375" style="24" customWidth="1"/>
    <col min="6" max="6" width="11.00390625" style="24" customWidth="1"/>
    <col min="7" max="7" width="14.375" style="24" customWidth="1"/>
    <col min="8" max="16384" width="9.375" style="24" customWidth="1"/>
  </cols>
  <sheetData>
    <row r="1" spans="1:7" ht="43.5" customHeight="1">
      <c r="A1" s="588" t="s">
        <v>3</v>
      </c>
      <c r="B1" s="588"/>
      <c r="C1" s="588"/>
      <c r="D1" s="588"/>
      <c r="E1" s="588"/>
      <c r="F1" s="588"/>
      <c r="G1" s="588"/>
    </row>
    <row r="3" spans="1:7" s="77" customFormat="1" ht="27" customHeight="1">
      <c r="A3" s="75" t="s">
        <v>160</v>
      </c>
      <c r="B3" s="76"/>
      <c r="C3" s="587" t="s">
        <v>482</v>
      </c>
      <c r="D3" s="587"/>
      <c r="E3" s="587"/>
      <c r="F3" s="587"/>
      <c r="G3" s="587"/>
    </row>
    <row r="4" spans="1:7" s="77" customFormat="1" ht="15.75">
      <c r="A4" s="76"/>
      <c r="B4" s="76"/>
      <c r="C4" s="76"/>
      <c r="D4" s="76"/>
      <c r="E4" s="76"/>
      <c r="F4" s="76"/>
      <c r="G4" s="76"/>
    </row>
    <row r="5" spans="1:7" s="77" customFormat="1" ht="24.75" customHeight="1">
      <c r="A5" s="75" t="s">
        <v>161</v>
      </c>
      <c r="B5" s="76"/>
      <c r="C5" s="587" t="s">
        <v>483</v>
      </c>
      <c r="D5" s="587"/>
      <c r="E5" s="587"/>
      <c r="F5" s="587"/>
      <c r="G5" s="76"/>
    </row>
    <row r="6" spans="1:7" s="78" customFormat="1" ht="12.75">
      <c r="A6" s="107"/>
      <c r="B6" s="107"/>
      <c r="C6" s="107"/>
      <c r="D6" s="107"/>
      <c r="E6" s="107"/>
      <c r="F6" s="107"/>
      <c r="G6" s="107"/>
    </row>
    <row r="7" spans="1:7" s="79" customFormat="1" ht="15" customHeight="1">
      <c r="A7" s="156" t="s">
        <v>162</v>
      </c>
      <c r="B7" s="155"/>
      <c r="C7" s="155">
        <v>0</v>
      </c>
      <c r="D7" s="141" t="s">
        <v>484</v>
      </c>
      <c r="E7" s="141"/>
      <c r="F7" s="141"/>
      <c r="G7" s="141"/>
    </row>
    <row r="8" spans="1:7" s="79" customFormat="1" ht="15" customHeight="1" thickBot="1">
      <c r="A8" s="156" t="s">
        <v>163</v>
      </c>
      <c r="B8" s="141"/>
      <c r="C8" s="141"/>
      <c r="D8" s="258">
        <v>0</v>
      </c>
      <c r="E8" s="141"/>
      <c r="F8" s="141"/>
      <c r="G8" s="141"/>
    </row>
    <row r="9" spans="1:7" s="41" customFormat="1" ht="42" customHeight="1" thickBot="1">
      <c r="A9" s="93" t="s">
        <v>9</v>
      </c>
      <c r="B9" s="94" t="s">
        <v>164</v>
      </c>
      <c r="C9" s="94" t="s">
        <v>165</v>
      </c>
      <c r="D9" s="94" t="s">
        <v>166</v>
      </c>
      <c r="E9" s="94" t="s">
        <v>167</v>
      </c>
      <c r="F9" s="94" t="s">
        <v>168</v>
      </c>
      <c r="G9" s="95" t="s">
        <v>46</v>
      </c>
    </row>
    <row r="10" spans="1:7" ht="24" customHeight="1">
      <c r="A10" s="142" t="s">
        <v>11</v>
      </c>
      <c r="B10" s="98" t="s">
        <v>169</v>
      </c>
      <c r="C10" s="80" t="s">
        <v>485</v>
      </c>
      <c r="D10" s="80" t="s">
        <v>485</v>
      </c>
      <c r="E10" s="80" t="s">
        <v>485</v>
      </c>
      <c r="F10" s="80" t="s">
        <v>485</v>
      </c>
      <c r="G10" s="143" t="s">
        <v>485</v>
      </c>
    </row>
    <row r="11" spans="1:7" ht="24" customHeight="1">
      <c r="A11" s="144" t="s">
        <v>12</v>
      </c>
      <c r="B11" s="99" t="s">
        <v>170</v>
      </c>
      <c r="C11" s="81" t="s">
        <v>485</v>
      </c>
      <c r="D11" s="81" t="s">
        <v>485</v>
      </c>
      <c r="E11" s="81" t="s">
        <v>485</v>
      </c>
      <c r="F11" s="81" t="s">
        <v>485</v>
      </c>
      <c r="G11" s="145" t="s">
        <v>485</v>
      </c>
    </row>
    <row r="12" spans="1:7" ht="24" customHeight="1">
      <c r="A12" s="144" t="s">
        <v>13</v>
      </c>
      <c r="B12" s="99" t="s">
        <v>171</v>
      </c>
      <c r="C12" s="81" t="s">
        <v>485</v>
      </c>
      <c r="D12" s="81" t="s">
        <v>485</v>
      </c>
      <c r="E12" s="81" t="s">
        <v>485</v>
      </c>
      <c r="F12" s="81" t="s">
        <v>485</v>
      </c>
      <c r="G12" s="145" t="s">
        <v>485</v>
      </c>
    </row>
    <row r="13" spans="1:7" ht="24" customHeight="1">
      <c r="A13" s="144" t="s">
        <v>14</v>
      </c>
      <c r="B13" s="99" t="s">
        <v>172</v>
      </c>
      <c r="C13" s="81" t="s">
        <v>485</v>
      </c>
      <c r="D13" s="81" t="s">
        <v>485</v>
      </c>
      <c r="E13" s="81" t="s">
        <v>485</v>
      </c>
      <c r="F13" s="81" t="s">
        <v>485</v>
      </c>
      <c r="G13" s="145" t="s">
        <v>485</v>
      </c>
    </row>
    <row r="14" spans="1:7" ht="24" customHeight="1">
      <c r="A14" s="144" t="s">
        <v>15</v>
      </c>
      <c r="B14" s="99" t="s">
        <v>173</v>
      </c>
      <c r="C14" s="81" t="s">
        <v>485</v>
      </c>
      <c r="D14" s="81" t="s">
        <v>485</v>
      </c>
      <c r="E14" s="81" t="s">
        <v>485</v>
      </c>
      <c r="F14" s="81" t="s">
        <v>485</v>
      </c>
      <c r="G14" s="145" t="s">
        <v>485</v>
      </c>
    </row>
    <row r="15" spans="1:7" ht="24" customHeight="1" thickBot="1">
      <c r="A15" s="146" t="s">
        <v>16</v>
      </c>
      <c r="B15" s="147" t="s">
        <v>174</v>
      </c>
      <c r="C15" s="82" t="s">
        <v>485</v>
      </c>
      <c r="D15" s="82" t="s">
        <v>485</v>
      </c>
      <c r="E15" s="82" t="s">
        <v>485</v>
      </c>
      <c r="F15" s="82" t="s">
        <v>485</v>
      </c>
      <c r="G15" s="148" t="s">
        <v>485</v>
      </c>
    </row>
    <row r="16" spans="1:7" s="83" customFormat="1" ht="24" customHeight="1" thickBot="1">
      <c r="A16" s="149" t="s">
        <v>17</v>
      </c>
      <c r="B16" s="150" t="s">
        <v>46</v>
      </c>
      <c r="C16" s="151" t="s">
        <v>485</v>
      </c>
      <c r="D16" s="151" t="s">
        <v>485</v>
      </c>
      <c r="E16" s="151" t="s">
        <v>485</v>
      </c>
      <c r="F16" s="151" t="s">
        <v>485</v>
      </c>
      <c r="G16" s="152" t="s">
        <v>485</v>
      </c>
    </row>
    <row r="17" spans="1:7" s="78" customFormat="1" ht="12.75">
      <c r="A17" s="107"/>
      <c r="B17" s="107"/>
      <c r="C17" s="107"/>
      <c r="D17" s="107"/>
      <c r="E17" s="107"/>
      <c r="F17" s="107"/>
      <c r="G17" s="107"/>
    </row>
    <row r="18" spans="1:7" s="78" customFormat="1" ht="12.75">
      <c r="A18" s="107"/>
      <c r="B18" s="107"/>
      <c r="C18" s="107"/>
      <c r="D18" s="107"/>
      <c r="E18" s="107"/>
      <c r="F18" s="107"/>
      <c r="G18" s="107"/>
    </row>
    <row r="19" spans="1:7" s="78" customFormat="1" ht="12.75">
      <c r="A19" s="107"/>
      <c r="B19" s="107"/>
      <c r="C19" s="107"/>
      <c r="D19" s="107"/>
      <c r="E19" s="107"/>
      <c r="F19" s="107"/>
      <c r="G19" s="107"/>
    </row>
    <row r="20" spans="1:7" s="78" customFormat="1" ht="15.75">
      <c r="A20" s="77" t="s">
        <v>486</v>
      </c>
      <c r="B20" s="107"/>
      <c r="C20" s="107"/>
      <c r="D20" s="107"/>
      <c r="E20" s="107"/>
      <c r="F20" s="107"/>
      <c r="G20" s="107"/>
    </row>
    <row r="21" spans="1:7" s="78" customFormat="1" ht="12.75">
      <c r="A21" s="107"/>
      <c r="B21" s="107"/>
      <c r="C21" s="107"/>
      <c r="D21" s="107"/>
      <c r="E21" s="107"/>
      <c r="F21" s="107"/>
      <c r="G21" s="107"/>
    </row>
    <row r="22" spans="1:7" ht="12.75">
      <c r="A22" s="107"/>
      <c r="B22" s="107"/>
      <c r="C22" s="107"/>
      <c r="D22" s="107"/>
      <c r="E22" s="107"/>
      <c r="F22" s="107"/>
      <c r="G22" s="107"/>
    </row>
    <row r="23" spans="1:7" ht="12.75">
      <c r="A23" s="107"/>
      <c r="B23" s="107"/>
      <c r="C23" s="78"/>
      <c r="D23" s="78"/>
      <c r="E23" s="78"/>
      <c r="F23" s="78"/>
      <c r="G23" s="107"/>
    </row>
    <row r="24" spans="1:7" ht="13.5">
      <c r="A24" s="107"/>
      <c r="B24" s="107"/>
      <c r="C24" s="153"/>
      <c r="D24" s="154" t="s">
        <v>175</v>
      </c>
      <c r="E24" s="154"/>
      <c r="F24" s="153"/>
      <c r="G24" s="107"/>
    </row>
    <row r="25" spans="3:6" ht="13.5">
      <c r="C25" s="84"/>
      <c r="D25" s="85"/>
      <c r="E25" s="85"/>
      <c r="F25" s="84"/>
    </row>
    <row r="26" spans="3:6" ht="13.5">
      <c r="C26" s="84"/>
      <c r="D26" s="85"/>
      <c r="E26" s="85"/>
      <c r="F26" s="84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13. melléklet a ../2015. (II.24.)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K25" sqref="K25"/>
    </sheetView>
  </sheetViews>
  <sheetFormatPr defaultColWidth="9.00390625" defaultRowHeight="12.75"/>
  <cols>
    <col min="1" max="1" width="88.625" style="24" customWidth="1"/>
    <col min="2" max="2" width="27.875" style="24" customWidth="1"/>
    <col min="3" max="3" width="3.50390625" style="24" customWidth="1"/>
    <col min="4" max="16384" width="9.375" style="24" customWidth="1"/>
  </cols>
  <sheetData>
    <row r="1" spans="1:2" ht="47.25" customHeight="1">
      <c r="A1" s="589" t="str">
        <f>+CONCATENATE("A ",LEFT(ÖSSZEFÜGGÉSEK!A5,4),". évi általános működés és ágazati feladatok támogatásának alakulása jogcímenként")</f>
        <v>A 2015. évi általános működés és ágazati feladatok támogatásának alakulása jogcímenként</v>
      </c>
      <c r="B1" s="589"/>
    </row>
    <row r="2" spans="1:2" ht="22.5" customHeight="1" thickBot="1">
      <c r="A2" s="198"/>
      <c r="B2" s="199" t="s">
        <v>6</v>
      </c>
    </row>
    <row r="3" spans="1:2" s="25" customFormat="1" ht="24" customHeight="1" thickBot="1">
      <c r="A3" s="158" t="s">
        <v>45</v>
      </c>
      <c r="B3" s="197" t="str">
        <f>+CONCATENATE(LEFT(ÖSSZEFÜGGÉSEK!A5,4),". évi támogatás összesen")</f>
        <v>2015. évi támogatás összesen</v>
      </c>
    </row>
    <row r="4" spans="1:2" s="26" customFormat="1" ht="13.5" thickBot="1">
      <c r="A4" s="86" t="s">
        <v>441</v>
      </c>
      <c r="B4" s="87" t="s">
        <v>442</v>
      </c>
    </row>
    <row r="5" spans="1:2" ht="12.75">
      <c r="A5" s="57" t="s">
        <v>495</v>
      </c>
      <c r="B5" s="214">
        <v>56413</v>
      </c>
    </row>
    <row r="6" spans="1:2" ht="12.75" customHeight="1">
      <c r="A6" s="58" t="s">
        <v>496</v>
      </c>
      <c r="B6" s="214">
        <v>227</v>
      </c>
    </row>
    <row r="7" spans="1:2" ht="12.75">
      <c r="A7" s="58" t="s">
        <v>497</v>
      </c>
      <c r="B7" s="214">
        <v>21119</v>
      </c>
    </row>
    <row r="8" spans="1:2" ht="12.75">
      <c r="A8" s="58" t="s">
        <v>498</v>
      </c>
      <c r="B8" s="214">
        <v>3500</v>
      </c>
    </row>
    <row r="9" spans="1:2" ht="12.75">
      <c r="A9" s="58" t="s">
        <v>499</v>
      </c>
      <c r="B9" s="214">
        <v>51635</v>
      </c>
    </row>
    <row r="10" spans="1:2" ht="12.75">
      <c r="A10" s="58" t="s">
        <v>500</v>
      </c>
      <c r="B10" s="214">
        <v>2901</v>
      </c>
    </row>
    <row r="11" spans="1:2" ht="12.75">
      <c r="A11" s="58"/>
      <c r="B11" s="214"/>
    </row>
    <row r="12" spans="1:2" ht="12.75">
      <c r="A12" s="58"/>
      <c r="B12" s="214"/>
    </row>
    <row r="13" spans="1:3" ht="12.75">
      <c r="A13" s="58"/>
      <c r="B13" s="214"/>
      <c r="C13" s="590"/>
    </row>
    <row r="14" spans="1:3" ht="12.75">
      <c r="A14" s="58"/>
      <c r="B14" s="214"/>
      <c r="C14" s="590"/>
    </row>
    <row r="15" spans="1:3" ht="12.75">
      <c r="A15" s="58"/>
      <c r="B15" s="214"/>
      <c r="C15" s="590"/>
    </row>
    <row r="16" spans="1:3" ht="12.75">
      <c r="A16" s="58"/>
      <c r="B16" s="214"/>
      <c r="C16" s="590"/>
    </row>
    <row r="17" spans="1:3" ht="12.75">
      <c r="A17" s="58"/>
      <c r="B17" s="214"/>
      <c r="C17" s="590"/>
    </row>
    <row r="18" spans="1:3" ht="12.75">
      <c r="A18" s="58"/>
      <c r="B18" s="214"/>
      <c r="C18" s="590"/>
    </row>
    <row r="19" spans="1:3" ht="12.75">
      <c r="A19" s="58"/>
      <c r="B19" s="214"/>
      <c r="C19" s="590"/>
    </row>
    <row r="20" spans="1:3" ht="12.75">
      <c r="A20" s="58"/>
      <c r="B20" s="214"/>
      <c r="C20" s="590"/>
    </row>
    <row r="21" spans="1:3" ht="12.75">
      <c r="A21" s="58"/>
      <c r="B21" s="214"/>
      <c r="C21" s="590"/>
    </row>
    <row r="22" spans="1:3" ht="12.75">
      <c r="A22" s="58"/>
      <c r="B22" s="214"/>
      <c r="C22" s="590"/>
    </row>
    <row r="23" spans="1:3" ht="12.75">
      <c r="A23" s="58"/>
      <c r="B23" s="214"/>
      <c r="C23" s="590"/>
    </row>
    <row r="24" spans="1:3" ht="13.5" thickBot="1">
      <c r="A24" s="59"/>
      <c r="B24" s="214"/>
      <c r="C24" s="590"/>
    </row>
    <row r="25" spans="1:3" s="28" customFormat="1" ht="19.5" customHeight="1" thickBot="1">
      <c r="A25" s="19" t="s">
        <v>46</v>
      </c>
      <c r="B25" s="27">
        <f>SUM(B5:B24)</f>
        <v>135795</v>
      </c>
      <c r="C25" s="590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&amp;R5.tájékoztató tábla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E14" sqref="E1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594" t="str">
        <f>+CONCATENATE("K I M U T A T Á S",CHAR(10),"a ",LEFT(ÖSSZEFÜGGÉSEK!A5,4),". évben céljelleggel juttatott támogatásokról")</f>
        <v>K I M U T A T Á S
a 2015. évben céljelleggel juttatott támogatásokról</v>
      </c>
      <c r="B1" s="594"/>
      <c r="C1" s="594"/>
      <c r="D1" s="594"/>
    </row>
    <row r="2" spans="1:4" ht="17.25" customHeight="1">
      <c r="A2" s="196"/>
      <c r="B2" s="196"/>
      <c r="C2" s="196"/>
      <c r="D2" s="196"/>
    </row>
    <row r="3" spans="1:4" ht="13.5" thickBot="1">
      <c r="A3" s="101"/>
      <c r="B3" s="101"/>
      <c r="C3" s="591" t="s">
        <v>47</v>
      </c>
      <c r="D3" s="591"/>
    </row>
    <row r="4" spans="1:4" ht="42.75" customHeight="1" thickBot="1">
      <c r="A4" s="200" t="s">
        <v>61</v>
      </c>
      <c r="B4" s="201" t="s">
        <v>92</v>
      </c>
      <c r="C4" s="201" t="s">
        <v>93</v>
      </c>
      <c r="D4" s="202" t="s">
        <v>7</v>
      </c>
    </row>
    <row r="5" spans="1:4" ht="15.75" customHeight="1">
      <c r="A5" s="102" t="s">
        <v>11</v>
      </c>
      <c r="B5" s="13" t="s">
        <v>489</v>
      </c>
      <c r="C5" s="13" t="s">
        <v>494</v>
      </c>
      <c r="D5" s="14">
        <v>250</v>
      </c>
    </row>
    <row r="6" spans="1:4" ht="15.75" customHeight="1">
      <c r="A6" s="103" t="s">
        <v>12</v>
      </c>
      <c r="B6" s="15" t="s">
        <v>490</v>
      </c>
      <c r="C6" s="15" t="s">
        <v>494</v>
      </c>
      <c r="D6" s="16">
        <v>2000</v>
      </c>
    </row>
    <row r="7" spans="1:4" ht="15.75" customHeight="1">
      <c r="A7" s="103" t="s">
        <v>13</v>
      </c>
      <c r="B7" s="15" t="s">
        <v>491</v>
      </c>
      <c r="C7" s="15" t="s">
        <v>494</v>
      </c>
      <c r="D7" s="16">
        <v>1100</v>
      </c>
    </row>
    <row r="8" spans="1:4" ht="15.75" customHeight="1">
      <c r="A8" s="103" t="s">
        <v>14</v>
      </c>
      <c r="B8" s="15" t="s">
        <v>492</v>
      </c>
      <c r="C8" s="15" t="s">
        <v>494</v>
      </c>
      <c r="D8" s="16">
        <v>70</v>
      </c>
    </row>
    <row r="9" spans="1:4" ht="15.75" customHeight="1">
      <c r="A9" s="103" t="s">
        <v>15</v>
      </c>
      <c r="B9" s="15" t="s">
        <v>493</v>
      </c>
      <c r="C9" s="15" t="s">
        <v>494</v>
      </c>
      <c r="D9" s="16">
        <v>110</v>
      </c>
    </row>
    <row r="10" spans="1:4" ht="15.75" customHeight="1">
      <c r="A10" s="103" t="s">
        <v>16</v>
      </c>
      <c r="B10" s="15" t="s">
        <v>509</v>
      </c>
      <c r="C10" s="15" t="s">
        <v>510</v>
      </c>
      <c r="D10" s="16">
        <v>50</v>
      </c>
    </row>
    <row r="11" spans="1:4" ht="15.75" customHeight="1">
      <c r="A11" s="103" t="s">
        <v>17</v>
      </c>
      <c r="B11" s="15" t="s">
        <v>511</v>
      </c>
      <c r="C11" s="15" t="s">
        <v>510</v>
      </c>
      <c r="D11" s="16">
        <v>100</v>
      </c>
    </row>
    <row r="12" spans="1:4" ht="15.75" customHeight="1">
      <c r="A12" s="103" t="s">
        <v>18</v>
      </c>
      <c r="B12" s="15" t="s">
        <v>512</v>
      </c>
      <c r="C12" s="15" t="s">
        <v>510</v>
      </c>
      <c r="D12" s="16">
        <v>50</v>
      </c>
    </row>
    <row r="13" spans="1:4" ht="15.75" customHeight="1">
      <c r="A13" s="103" t="s">
        <v>19</v>
      </c>
      <c r="B13" s="15" t="s">
        <v>513</v>
      </c>
      <c r="C13" s="15" t="s">
        <v>510</v>
      </c>
      <c r="D13" s="16">
        <v>100</v>
      </c>
    </row>
    <row r="14" spans="1:4" ht="15.75" customHeight="1">
      <c r="A14" s="103" t="s">
        <v>20</v>
      </c>
      <c r="B14" s="15" t="s">
        <v>514</v>
      </c>
      <c r="C14" s="15" t="s">
        <v>510</v>
      </c>
      <c r="D14" s="16">
        <v>100</v>
      </c>
    </row>
    <row r="15" spans="1:4" ht="15.75" customHeight="1">
      <c r="A15" s="103" t="s">
        <v>21</v>
      </c>
      <c r="B15" s="15"/>
      <c r="C15" s="15"/>
      <c r="D15" s="16"/>
    </row>
    <row r="16" spans="1:4" ht="15.75" customHeight="1">
      <c r="A16" s="103" t="s">
        <v>22</v>
      </c>
      <c r="B16" s="15"/>
      <c r="C16" s="15"/>
      <c r="D16" s="16"/>
    </row>
    <row r="17" spans="1:4" ht="15.75" customHeight="1">
      <c r="A17" s="103" t="s">
        <v>23</v>
      </c>
      <c r="B17" s="15"/>
      <c r="C17" s="15"/>
      <c r="D17" s="16"/>
    </row>
    <row r="18" spans="1:4" ht="15.75" customHeight="1">
      <c r="A18" s="103" t="s">
        <v>24</v>
      </c>
      <c r="B18" s="15"/>
      <c r="C18" s="15"/>
      <c r="D18" s="16"/>
    </row>
    <row r="19" spans="1:4" ht="15.75" customHeight="1">
      <c r="A19" s="103" t="s">
        <v>25</v>
      </c>
      <c r="B19" s="15"/>
      <c r="C19" s="15"/>
      <c r="D19" s="16"/>
    </row>
    <row r="20" spans="1:4" ht="15.75" customHeight="1">
      <c r="A20" s="103" t="s">
        <v>26</v>
      </c>
      <c r="B20" s="15"/>
      <c r="C20" s="15"/>
      <c r="D20" s="16"/>
    </row>
    <row r="21" spans="1:4" ht="15.75" customHeight="1">
      <c r="A21" s="103" t="s">
        <v>27</v>
      </c>
      <c r="B21" s="15"/>
      <c r="C21" s="15"/>
      <c r="D21" s="16"/>
    </row>
    <row r="22" spans="1:4" ht="15.75" customHeight="1">
      <c r="A22" s="103" t="s">
        <v>28</v>
      </c>
      <c r="B22" s="15"/>
      <c r="C22" s="15"/>
      <c r="D22" s="16"/>
    </row>
    <row r="23" spans="1:4" ht="15.75" customHeight="1">
      <c r="A23" s="103" t="s">
        <v>29</v>
      </c>
      <c r="B23" s="15"/>
      <c r="C23" s="15"/>
      <c r="D23" s="16"/>
    </row>
    <row r="24" spans="1:4" ht="15.75" customHeight="1">
      <c r="A24" s="103" t="s">
        <v>30</v>
      </c>
      <c r="B24" s="15"/>
      <c r="C24" s="15"/>
      <c r="D24" s="16"/>
    </row>
    <row r="25" spans="1:4" ht="15.75" customHeight="1">
      <c r="A25" s="103" t="s">
        <v>31</v>
      </c>
      <c r="B25" s="15"/>
      <c r="C25" s="15"/>
      <c r="D25" s="16"/>
    </row>
    <row r="26" spans="1:4" ht="15.75" customHeight="1">
      <c r="A26" s="103" t="s">
        <v>32</v>
      </c>
      <c r="B26" s="15"/>
      <c r="C26" s="15"/>
      <c r="D26" s="16"/>
    </row>
    <row r="27" spans="1:4" ht="15.75" customHeight="1">
      <c r="A27" s="103" t="s">
        <v>33</v>
      </c>
      <c r="B27" s="15"/>
      <c r="C27" s="15"/>
      <c r="D27" s="16"/>
    </row>
    <row r="28" spans="1:4" ht="15.75" customHeight="1">
      <c r="A28" s="103" t="s">
        <v>34</v>
      </c>
      <c r="B28" s="15"/>
      <c r="C28" s="15"/>
      <c r="D28" s="16"/>
    </row>
    <row r="29" spans="1:4" ht="15.75" customHeight="1">
      <c r="A29" s="103" t="s">
        <v>35</v>
      </c>
      <c r="B29" s="15"/>
      <c r="C29" s="15"/>
      <c r="D29" s="16"/>
    </row>
    <row r="30" spans="1:4" ht="15.75" customHeight="1">
      <c r="A30" s="103" t="s">
        <v>36</v>
      </c>
      <c r="B30" s="15"/>
      <c r="C30" s="15"/>
      <c r="D30" s="16"/>
    </row>
    <row r="31" spans="1:4" ht="15.75" customHeight="1">
      <c r="A31" s="103" t="s">
        <v>37</v>
      </c>
      <c r="B31" s="15"/>
      <c r="C31" s="15"/>
      <c r="D31" s="16"/>
    </row>
    <row r="32" spans="1:4" ht="15.75" customHeight="1">
      <c r="A32" s="103" t="s">
        <v>38</v>
      </c>
      <c r="B32" s="15"/>
      <c r="C32" s="15"/>
      <c r="D32" s="16"/>
    </row>
    <row r="33" spans="1:4" ht="15.75" customHeight="1">
      <c r="A33" s="103" t="s">
        <v>39</v>
      </c>
      <c r="B33" s="15"/>
      <c r="C33" s="15"/>
      <c r="D33" s="16"/>
    </row>
    <row r="34" spans="1:4" ht="15.75" customHeight="1">
      <c r="A34" s="103" t="s">
        <v>94</v>
      </c>
      <c r="B34" s="15"/>
      <c r="C34" s="15"/>
      <c r="D34" s="43"/>
    </row>
    <row r="35" spans="1:4" ht="15.75" customHeight="1">
      <c r="A35" s="103" t="s">
        <v>95</v>
      </c>
      <c r="B35" s="15"/>
      <c r="C35" s="15"/>
      <c r="D35" s="43"/>
    </row>
    <row r="36" spans="1:4" ht="15.75" customHeight="1">
      <c r="A36" s="103" t="s">
        <v>96</v>
      </c>
      <c r="B36" s="15"/>
      <c r="C36" s="15"/>
      <c r="D36" s="43"/>
    </row>
    <row r="37" spans="1:4" ht="15.75" customHeight="1" thickBot="1">
      <c r="A37" s="104" t="s">
        <v>97</v>
      </c>
      <c r="B37" s="17"/>
      <c r="C37" s="17"/>
      <c r="D37" s="44"/>
    </row>
    <row r="38" spans="1:4" ht="15.75" customHeight="1" thickBot="1">
      <c r="A38" s="592" t="s">
        <v>46</v>
      </c>
      <c r="B38" s="593"/>
      <c r="C38" s="105"/>
      <c r="D38" s="106">
        <f>SUM(D5:D37)</f>
        <v>3930</v>
      </c>
    </row>
    <row r="39" ht="12.75">
      <c r="A39" t="s">
        <v>155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G34" sqref="G34"/>
    </sheetView>
  </sheetViews>
  <sheetFormatPr defaultColWidth="9.00390625" defaultRowHeight="12.75"/>
  <cols>
    <col min="1" max="1" width="56.50390625" style="0" customWidth="1"/>
    <col min="2" max="2" width="29.00390625" style="0" customWidth="1"/>
  </cols>
  <sheetData>
    <row r="3" spans="1:3" ht="12.75">
      <c r="A3" s="595" t="s">
        <v>482</v>
      </c>
      <c r="B3" s="595"/>
      <c r="C3" s="595"/>
    </row>
    <row r="4" spans="1:3" ht="12.75">
      <c r="A4" s="595"/>
      <c r="B4" s="595"/>
      <c r="C4" s="595"/>
    </row>
    <row r="5" spans="1:3" ht="18.75">
      <c r="A5" s="595" t="s">
        <v>143</v>
      </c>
      <c r="B5" s="595"/>
      <c r="C5" s="595"/>
    </row>
    <row r="8" ht="15.75">
      <c r="B8" s="261" t="s">
        <v>516</v>
      </c>
    </row>
    <row r="9" spans="1:2" ht="18.75">
      <c r="A9" s="260" t="s">
        <v>54</v>
      </c>
      <c r="B9" s="260" t="s">
        <v>515</v>
      </c>
    </row>
    <row r="10" spans="1:2" ht="18.75">
      <c r="A10" s="259" t="s">
        <v>517</v>
      </c>
      <c r="B10" s="259">
        <v>9000</v>
      </c>
    </row>
    <row r="11" spans="1:2" ht="18.75">
      <c r="A11" s="259" t="s">
        <v>518</v>
      </c>
      <c r="B11" s="259">
        <v>9000</v>
      </c>
    </row>
    <row r="12" spans="1:2" ht="18.75">
      <c r="A12" s="259" t="s">
        <v>519</v>
      </c>
      <c r="B12" s="259">
        <v>4000</v>
      </c>
    </row>
    <row r="13" spans="1:2" ht="18.75">
      <c r="A13" s="259" t="s">
        <v>520</v>
      </c>
      <c r="B13" s="259">
        <v>1000</v>
      </c>
    </row>
    <row r="14" spans="1:2" ht="18.75">
      <c r="A14" s="259" t="s">
        <v>521</v>
      </c>
      <c r="B14" s="259">
        <v>8000</v>
      </c>
    </row>
    <row r="15" spans="1:2" ht="18.75">
      <c r="A15" s="259" t="s">
        <v>522</v>
      </c>
      <c r="B15" s="259">
        <v>2500</v>
      </c>
    </row>
    <row r="16" spans="1:2" ht="18.75">
      <c r="A16" s="259" t="s">
        <v>523</v>
      </c>
      <c r="B16" s="259">
        <v>2837</v>
      </c>
    </row>
    <row r="17" spans="1:2" ht="18.75">
      <c r="A17" s="259" t="s">
        <v>524</v>
      </c>
      <c r="B17" s="259">
        <v>900</v>
      </c>
    </row>
    <row r="18" spans="1:2" ht="18.75">
      <c r="A18" s="259" t="s">
        <v>525</v>
      </c>
      <c r="B18" s="259">
        <v>400</v>
      </c>
    </row>
    <row r="19" spans="1:2" ht="18.75">
      <c r="A19" s="259" t="s">
        <v>526</v>
      </c>
      <c r="B19" s="259">
        <v>1500</v>
      </c>
    </row>
    <row r="20" spans="1:2" ht="18.75">
      <c r="A20" s="259" t="s">
        <v>527</v>
      </c>
      <c r="B20" s="259">
        <v>1000</v>
      </c>
    </row>
    <row r="21" spans="1:2" ht="18.75">
      <c r="A21" s="260" t="s">
        <v>528</v>
      </c>
      <c r="B21" s="260">
        <v>40137</v>
      </c>
    </row>
  </sheetData>
  <sheetProtection/>
  <mergeCells count="2">
    <mergeCell ref="A3:C4"/>
    <mergeCell ref="A5:C5"/>
  </mergeCells>
  <printOptions/>
  <pageMargins left="0.7" right="0.7" top="0.75" bottom="0.75" header="0.3" footer="0.3"/>
  <pageSetup orientation="portrait" paperSize="9" r:id="rId1"/>
  <headerFooter>
    <oddHeader>&amp;R9.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="130" zoomScaleNormal="130" zoomScaleSheetLayoutView="100" workbookViewId="0" topLeftCell="A1">
      <selection activeCell="G87" sqref="G87"/>
    </sheetView>
  </sheetViews>
  <sheetFormatPr defaultColWidth="9.00390625" defaultRowHeight="12.75"/>
  <cols>
    <col min="1" max="1" width="4.50390625" style="203" customWidth="1"/>
    <col min="2" max="2" width="55.00390625" style="203" customWidth="1"/>
    <col min="3" max="3" width="0.12890625" style="203" hidden="1" customWidth="1"/>
    <col min="4" max="4" width="13.125" style="204" customWidth="1"/>
    <col min="5" max="6" width="10.00390625" style="218" customWidth="1"/>
    <col min="7" max="7" width="11.875" style="218" customWidth="1"/>
    <col min="8" max="16384" width="9.375" style="218" customWidth="1"/>
  </cols>
  <sheetData>
    <row r="1" spans="1:4" ht="15.75" customHeight="1">
      <c r="A1" s="533" t="s">
        <v>8</v>
      </c>
      <c r="B1" s="533"/>
      <c r="C1" s="533"/>
      <c r="D1" s="533"/>
    </row>
    <row r="2" spans="1:7" ht="15.75" customHeight="1" thickBot="1">
      <c r="A2" s="534" t="s">
        <v>120</v>
      </c>
      <c r="B2" s="534"/>
      <c r="C2" s="450"/>
      <c r="D2" s="449"/>
      <c r="F2" s="529" t="s">
        <v>180</v>
      </c>
      <c r="G2" s="530"/>
    </row>
    <row r="3" spans="1:7" ht="37.5" customHeight="1" thickBot="1">
      <c r="A3" s="453" t="s">
        <v>61</v>
      </c>
      <c r="B3" s="453" t="s">
        <v>10</v>
      </c>
      <c r="C3" s="453"/>
      <c r="D3" s="453" t="str">
        <f>+CONCATENATE(LEFT(ÖSSZEFÜGGÉSEK!A5,4),". évi előirányzat")</f>
        <v>2015. évi előirányzat</v>
      </c>
      <c r="E3" s="448" t="s">
        <v>545</v>
      </c>
      <c r="F3" s="448" t="s">
        <v>542</v>
      </c>
      <c r="G3" s="448" t="s">
        <v>536</v>
      </c>
    </row>
    <row r="4" spans="1:7" s="219" customFormat="1" ht="12" customHeight="1" thickBot="1">
      <c r="A4" s="454" t="s">
        <v>441</v>
      </c>
      <c r="B4" s="454" t="s">
        <v>442</v>
      </c>
      <c r="C4" s="454"/>
      <c r="D4" s="454" t="s">
        <v>443</v>
      </c>
      <c r="E4" s="286"/>
      <c r="F4" s="286"/>
      <c r="G4" s="286"/>
    </row>
    <row r="5" spans="1:7" s="220" customFormat="1" ht="12" customHeight="1" thickBot="1">
      <c r="A5" s="455" t="s">
        <v>11</v>
      </c>
      <c r="B5" s="455" t="s">
        <v>200</v>
      </c>
      <c r="C5" s="455"/>
      <c r="D5" s="416">
        <f>+D6+D7+D8+D9+D10+D11</f>
        <v>173598</v>
      </c>
      <c r="E5" s="482">
        <v>199148</v>
      </c>
      <c r="F5" s="482">
        <v>1859</v>
      </c>
      <c r="G5" s="482">
        <v>201007</v>
      </c>
    </row>
    <row r="6" spans="1:7" s="220" customFormat="1" ht="12" customHeight="1" thickBot="1">
      <c r="A6" s="456" t="s">
        <v>73</v>
      </c>
      <c r="B6" s="457" t="s">
        <v>201</v>
      </c>
      <c r="C6" s="457"/>
      <c r="D6" s="417">
        <v>56641</v>
      </c>
      <c r="E6" s="286">
        <v>56641</v>
      </c>
      <c r="F6" s="286">
        <v>-1</v>
      </c>
      <c r="G6" s="286">
        <v>56640</v>
      </c>
    </row>
    <row r="7" spans="1:7" s="220" customFormat="1" ht="12" customHeight="1" thickBot="1">
      <c r="A7" s="456" t="s">
        <v>74</v>
      </c>
      <c r="B7" s="457" t="s">
        <v>202</v>
      </c>
      <c r="C7" s="457"/>
      <c r="D7" s="417">
        <v>24619</v>
      </c>
      <c r="E7" s="286">
        <v>24619</v>
      </c>
      <c r="F7" s="286"/>
      <c r="G7" s="286">
        <v>24619</v>
      </c>
    </row>
    <row r="8" spans="1:7" s="220" customFormat="1" ht="12" customHeight="1" thickBot="1">
      <c r="A8" s="456" t="s">
        <v>75</v>
      </c>
      <c r="B8" s="457" t="s">
        <v>556</v>
      </c>
      <c r="C8" s="457"/>
      <c r="D8" s="417">
        <v>66484</v>
      </c>
      <c r="E8" s="286">
        <v>65654</v>
      </c>
      <c r="F8" s="286">
        <v>-14019</v>
      </c>
      <c r="G8" s="286">
        <v>51635</v>
      </c>
    </row>
    <row r="9" spans="1:7" s="220" customFormat="1" ht="12" customHeight="1" thickBot="1">
      <c r="A9" s="456" t="s">
        <v>76</v>
      </c>
      <c r="B9" s="457" t="s">
        <v>204</v>
      </c>
      <c r="C9" s="457"/>
      <c r="D9" s="417">
        <v>2901</v>
      </c>
      <c r="E9" s="286">
        <v>2901</v>
      </c>
      <c r="F9" s="286"/>
      <c r="G9" s="286">
        <v>2901</v>
      </c>
    </row>
    <row r="10" spans="1:7" s="220" customFormat="1" ht="12" customHeight="1" thickBot="1">
      <c r="A10" s="456" t="s">
        <v>116</v>
      </c>
      <c r="B10" s="458" t="s">
        <v>377</v>
      </c>
      <c r="C10" s="458"/>
      <c r="D10" s="417">
        <v>22953</v>
      </c>
      <c r="E10" s="286">
        <v>49333</v>
      </c>
      <c r="F10" s="286">
        <v>15879</v>
      </c>
      <c r="G10" s="286">
        <v>65212</v>
      </c>
    </row>
    <row r="11" spans="1:7" s="220" customFormat="1" ht="12" customHeight="1" thickBot="1">
      <c r="A11" s="456" t="s">
        <v>77</v>
      </c>
      <c r="B11" s="458" t="s">
        <v>378</v>
      </c>
      <c r="C11" s="458"/>
      <c r="D11" s="417"/>
      <c r="E11" s="286"/>
      <c r="F11" s="286"/>
      <c r="G11" s="286"/>
    </row>
    <row r="12" spans="1:7" s="220" customFormat="1" ht="12" customHeight="1" thickBot="1">
      <c r="A12" s="455" t="s">
        <v>12</v>
      </c>
      <c r="B12" s="459" t="s">
        <v>205</v>
      </c>
      <c r="C12" s="459"/>
      <c r="D12" s="416">
        <f>+D13+D14+D15+D16+D17</f>
        <v>27858</v>
      </c>
      <c r="E12" s="482">
        <v>52963</v>
      </c>
      <c r="F12" s="482">
        <v>462</v>
      </c>
      <c r="G12" s="482">
        <v>53425</v>
      </c>
    </row>
    <row r="13" spans="1:7" s="220" customFormat="1" ht="12" customHeight="1" thickBot="1">
      <c r="A13" s="456" t="s">
        <v>79</v>
      </c>
      <c r="B13" s="457" t="s">
        <v>206</v>
      </c>
      <c r="C13" s="457"/>
      <c r="D13" s="417"/>
      <c r="E13" s="286"/>
      <c r="F13" s="286"/>
      <c r="G13" s="286"/>
    </row>
    <row r="14" spans="1:7" s="220" customFormat="1" ht="12" customHeight="1" thickBot="1">
      <c r="A14" s="456" t="s">
        <v>80</v>
      </c>
      <c r="B14" s="457" t="s">
        <v>560</v>
      </c>
      <c r="C14" s="457"/>
      <c r="D14" s="417"/>
      <c r="E14" s="286">
        <v>1293</v>
      </c>
      <c r="F14" s="286">
        <v>-30</v>
      </c>
      <c r="G14" s="286">
        <v>1263</v>
      </c>
    </row>
    <row r="15" spans="1:7" s="220" customFormat="1" ht="12" customHeight="1" thickBot="1">
      <c r="A15" s="456" t="s">
        <v>81</v>
      </c>
      <c r="B15" s="457" t="s">
        <v>557</v>
      </c>
      <c r="C15" s="457"/>
      <c r="D15" s="417"/>
      <c r="E15" s="286"/>
      <c r="F15" s="286"/>
      <c r="G15" s="286"/>
    </row>
    <row r="16" spans="1:7" s="220" customFormat="1" ht="12" customHeight="1" thickBot="1">
      <c r="A16" s="456" t="s">
        <v>82</v>
      </c>
      <c r="B16" s="457" t="s">
        <v>558</v>
      </c>
      <c r="C16" s="457"/>
      <c r="D16" s="417"/>
      <c r="E16" s="286"/>
      <c r="F16" s="286"/>
      <c r="G16" s="286"/>
    </row>
    <row r="17" spans="1:7" s="220" customFormat="1" ht="12" customHeight="1" thickBot="1">
      <c r="A17" s="456" t="s">
        <v>83</v>
      </c>
      <c r="B17" s="457" t="s">
        <v>208</v>
      </c>
      <c r="C17" s="457"/>
      <c r="D17" s="417">
        <v>27858</v>
      </c>
      <c r="E17" s="286">
        <v>51670</v>
      </c>
      <c r="F17" s="286">
        <v>492</v>
      </c>
      <c r="G17" s="286">
        <v>52162</v>
      </c>
    </row>
    <row r="18" spans="1:7" s="220" customFormat="1" ht="12" customHeight="1" thickBot="1">
      <c r="A18" s="456" t="s">
        <v>89</v>
      </c>
      <c r="B18" s="458" t="s">
        <v>209</v>
      </c>
      <c r="C18" s="458"/>
      <c r="D18" s="417"/>
      <c r="E18" s="286"/>
      <c r="F18" s="286"/>
      <c r="G18" s="287"/>
    </row>
    <row r="19" spans="1:8" s="220" customFormat="1" ht="12" customHeight="1" thickBot="1">
      <c r="A19" s="455" t="s">
        <v>13</v>
      </c>
      <c r="B19" s="455" t="s">
        <v>210</v>
      </c>
      <c r="C19" s="455"/>
      <c r="D19" s="416">
        <f>+D20+D21+D22+D23+D24</f>
        <v>0</v>
      </c>
      <c r="E19" s="482">
        <v>33454</v>
      </c>
      <c r="F19" s="482">
        <v>43993</v>
      </c>
      <c r="G19" s="482">
        <v>77447</v>
      </c>
      <c r="H19" s="219"/>
    </row>
    <row r="20" spans="1:7" s="220" customFormat="1" ht="12" customHeight="1" thickBot="1">
      <c r="A20" s="456" t="s">
        <v>62</v>
      </c>
      <c r="B20" s="457" t="s">
        <v>211</v>
      </c>
      <c r="C20" s="457"/>
      <c r="D20" s="417"/>
      <c r="E20" s="287"/>
      <c r="F20" s="287"/>
      <c r="G20" s="287"/>
    </row>
    <row r="21" spans="1:7" s="220" customFormat="1" ht="12" customHeight="1" thickBot="1">
      <c r="A21" s="456" t="s">
        <v>63</v>
      </c>
      <c r="B21" s="457" t="s">
        <v>212</v>
      </c>
      <c r="C21" s="457"/>
      <c r="D21" s="417"/>
      <c r="E21" s="287"/>
      <c r="F21" s="287"/>
      <c r="G21" s="287"/>
    </row>
    <row r="22" spans="1:7" s="220" customFormat="1" ht="12" customHeight="1" thickBot="1">
      <c r="A22" s="456" t="s">
        <v>64</v>
      </c>
      <c r="B22" s="457" t="s">
        <v>369</v>
      </c>
      <c r="C22" s="457"/>
      <c r="D22" s="417"/>
      <c r="E22" s="287"/>
      <c r="F22" s="287"/>
      <c r="G22" s="287"/>
    </row>
    <row r="23" spans="1:7" s="220" customFormat="1" ht="12" customHeight="1" thickBot="1">
      <c r="A23" s="456" t="s">
        <v>65</v>
      </c>
      <c r="B23" s="457" t="s">
        <v>370</v>
      </c>
      <c r="C23" s="457"/>
      <c r="D23" s="417"/>
      <c r="E23" s="287"/>
      <c r="F23" s="287"/>
      <c r="G23" s="287"/>
    </row>
    <row r="24" spans="1:7" s="220" customFormat="1" ht="12" customHeight="1" thickBot="1">
      <c r="A24" s="456" t="s">
        <v>130</v>
      </c>
      <c r="B24" s="457" t="s">
        <v>213</v>
      </c>
      <c r="C24" s="457"/>
      <c r="D24" s="417"/>
      <c r="E24" s="286">
        <v>33454</v>
      </c>
      <c r="F24" s="286">
        <v>43993</v>
      </c>
      <c r="G24" s="286">
        <v>77447</v>
      </c>
    </row>
    <row r="25" spans="1:7" s="220" customFormat="1" ht="12" customHeight="1" thickBot="1">
      <c r="A25" s="456" t="s">
        <v>131</v>
      </c>
      <c r="B25" s="457" t="s">
        <v>214</v>
      </c>
      <c r="C25" s="457"/>
      <c r="D25" s="417"/>
      <c r="E25" s="286">
        <v>25104</v>
      </c>
      <c r="F25" s="286"/>
      <c r="G25" s="286">
        <v>25104</v>
      </c>
    </row>
    <row r="26" spans="1:8" s="220" customFormat="1" ht="12" customHeight="1" thickBot="1">
      <c r="A26" s="455" t="s">
        <v>132</v>
      </c>
      <c r="B26" s="455" t="s">
        <v>215</v>
      </c>
      <c r="C26" s="455"/>
      <c r="D26" s="419">
        <f>+D27+D31+D32+D33</f>
        <v>39300</v>
      </c>
      <c r="E26" s="482">
        <v>39509</v>
      </c>
      <c r="F26" s="482">
        <v>4150</v>
      </c>
      <c r="G26" s="482">
        <v>43659</v>
      </c>
      <c r="H26" s="219"/>
    </row>
    <row r="27" spans="1:8" s="220" customFormat="1" ht="12" customHeight="1" thickBot="1">
      <c r="A27" s="456" t="s">
        <v>216</v>
      </c>
      <c r="B27" s="457" t="s">
        <v>384</v>
      </c>
      <c r="C27" s="457"/>
      <c r="D27" s="420">
        <f>+D28+D29+D30</f>
        <v>33500</v>
      </c>
      <c r="E27" s="286">
        <v>33509</v>
      </c>
      <c r="F27" s="286">
        <v>4000</v>
      </c>
      <c r="G27" s="286">
        <v>37509</v>
      </c>
      <c r="H27" s="219"/>
    </row>
    <row r="28" spans="1:8" s="220" customFormat="1" ht="12" customHeight="1" thickBot="1">
      <c r="A28" s="456" t="s">
        <v>217</v>
      </c>
      <c r="B28" s="457" t="s">
        <v>222</v>
      </c>
      <c r="C28" s="457"/>
      <c r="D28" s="417">
        <v>8500</v>
      </c>
      <c r="E28" s="286">
        <v>8500</v>
      </c>
      <c r="F28" s="286"/>
      <c r="G28" s="286">
        <v>8500</v>
      </c>
      <c r="H28" s="219"/>
    </row>
    <row r="29" spans="1:8" s="220" customFormat="1" ht="12" customHeight="1" thickBot="1">
      <c r="A29" s="456" t="s">
        <v>218</v>
      </c>
      <c r="B29" s="457" t="s">
        <v>223</v>
      </c>
      <c r="C29" s="457"/>
      <c r="D29" s="417"/>
      <c r="E29" s="286">
        <v>9</v>
      </c>
      <c r="F29" s="286"/>
      <c r="G29" s="286">
        <v>9</v>
      </c>
      <c r="H29" s="219"/>
    </row>
    <row r="30" spans="1:8" s="220" customFormat="1" ht="12" customHeight="1" thickBot="1">
      <c r="A30" s="456" t="s">
        <v>382</v>
      </c>
      <c r="B30" s="460" t="s">
        <v>383</v>
      </c>
      <c r="C30" s="460"/>
      <c r="D30" s="417">
        <v>25000</v>
      </c>
      <c r="E30" s="286">
        <v>25000</v>
      </c>
      <c r="F30" s="286">
        <v>4000</v>
      </c>
      <c r="G30" s="286">
        <v>29000</v>
      </c>
      <c r="H30" s="219"/>
    </row>
    <row r="31" spans="1:8" s="220" customFormat="1" ht="12" customHeight="1" thickBot="1">
      <c r="A31" s="456" t="s">
        <v>219</v>
      </c>
      <c r="B31" s="457" t="s">
        <v>224</v>
      </c>
      <c r="C31" s="457"/>
      <c r="D31" s="417">
        <v>5500</v>
      </c>
      <c r="E31" s="286">
        <v>5500</v>
      </c>
      <c r="F31" s="286"/>
      <c r="G31" s="286">
        <v>5500</v>
      </c>
      <c r="H31" s="219"/>
    </row>
    <row r="32" spans="1:8" s="220" customFormat="1" ht="12" customHeight="1" thickBot="1">
      <c r="A32" s="456" t="s">
        <v>220</v>
      </c>
      <c r="B32" s="457" t="s">
        <v>225</v>
      </c>
      <c r="C32" s="457"/>
      <c r="D32" s="417">
        <v>100</v>
      </c>
      <c r="E32" s="286">
        <v>100</v>
      </c>
      <c r="F32" s="286"/>
      <c r="G32" s="286">
        <v>100</v>
      </c>
      <c r="H32" s="219"/>
    </row>
    <row r="33" spans="1:8" s="220" customFormat="1" ht="12" customHeight="1" thickBot="1">
      <c r="A33" s="456" t="s">
        <v>221</v>
      </c>
      <c r="B33" s="457" t="s">
        <v>226</v>
      </c>
      <c r="C33" s="457"/>
      <c r="D33" s="417">
        <v>200</v>
      </c>
      <c r="E33" s="286">
        <v>400</v>
      </c>
      <c r="F33" s="286">
        <v>150</v>
      </c>
      <c r="G33" s="286">
        <v>550</v>
      </c>
      <c r="H33" s="219"/>
    </row>
    <row r="34" spans="1:8" s="220" customFormat="1" ht="12" customHeight="1" thickBot="1">
      <c r="A34" s="455" t="s">
        <v>15</v>
      </c>
      <c r="B34" s="455" t="s">
        <v>379</v>
      </c>
      <c r="C34" s="455"/>
      <c r="D34" s="416">
        <f>SUM(D35:D45)</f>
        <v>33891</v>
      </c>
      <c r="E34" s="482">
        <v>33891</v>
      </c>
      <c r="F34" s="482">
        <v>320</v>
      </c>
      <c r="G34" s="482">
        <v>33211</v>
      </c>
      <c r="H34" s="219"/>
    </row>
    <row r="35" spans="1:8" s="220" customFormat="1" ht="12" customHeight="1" thickBot="1">
      <c r="A35" s="456" t="s">
        <v>66</v>
      </c>
      <c r="B35" s="457" t="s">
        <v>229</v>
      </c>
      <c r="C35" s="457"/>
      <c r="D35" s="417">
        <v>750</v>
      </c>
      <c r="E35" s="286">
        <v>750</v>
      </c>
      <c r="F35" s="286"/>
      <c r="G35" s="286">
        <v>750</v>
      </c>
      <c r="H35" s="219"/>
    </row>
    <row r="36" spans="1:8" s="220" customFormat="1" ht="12" customHeight="1" thickBot="1">
      <c r="A36" s="456" t="s">
        <v>67</v>
      </c>
      <c r="B36" s="457" t="s">
        <v>230</v>
      </c>
      <c r="C36" s="457"/>
      <c r="D36" s="417">
        <v>450</v>
      </c>
      <c r="E36" s="286">
        <v>450</v>
      </c>
      <c r="F36" s="286"/>
      <c r="G36" s="286">
        <v>450</v>
      </c>
      <c r="H36" s="219"/>
    </row>
    <row r="37" spans="1:8" s="220" customFormat="1" ht="12" customHeight="1" thickBot="1">
      <c r="A37" s="456" t="s">
        <v>68</v>
      </c>
      <c r="B37" s="457" t="s">
        <v>231</v>
      </c>
      <c r="C37" s="457"/>
      <c r="D37" s="417"/>
      <c r="E37" s="286"/>
      <c r="F37" s="286"/>
      <c r="G37" s="286"/>
      <c r="H37" s="219"/>
    </row>
    <row r="38" spans="1:8" s="220" customFormat="1" ht="12" customHeight="1" thickBot="1">
      <c r="A38" s="456" t="s">
        <v>134</v>
      </c>
      <c r="B38" s="457" t="s">
        <v>232</v>
      </c>
      <c r="C38" s="457"/>
      <c r="D38" s="417">
        <v>5522</v>
      </c>
      <c r="E38" s="286">
        <v>5522</v>
      </c>
      <c r="F38" s="286"/>
      <c r="G38" s="286">
        <v>5522</v>
      </c>
      <c r="H38" s="219"/>
    </row>
    <row r="39" spans="1:8" s="220" customFormat="1" ht="12" customHeight="1" thickBot="1">
      <c r="A39" s="456" t="s">
        <v>135</v>
      </c>
      <c r="B39" s="457" t="s">
        <v>233</v>
      </c>
      <c r="C39" s="457"/>
      <c r="D39" s="417">
        <v>21180</v>
      </c>
      <c r="E39" s="286">
        <v>21180</v>
      </c>
      <c r="F39" s="286"/>
      <c r="G39" s="286">
        <v>21180</v>
      </c>
      <c r="H39" s="219"/>
    </row>
    <row r="40" spans="1:8" s="220" customFormat="1" ht="12" customHeight="1" thickBot="1">
      <c r="A40" s="456" t="s">
        <v>136</v>
      </c>
      <c r="B40" s="457" t="s">
        <v>234</v>
      </c>
      <c r="C40" s="457"/>
      <c r="D40" s="417">
        <v>5989</v>
      </c>
      <c r="E40" s="286">
        <v>5989</v>
      </c>
      <c r="F40" s="286"/>
      <c r="G40" s="286">
        <v>5989</v>
      </c>
      <c r="H40" s="219"/>
    </row>
    <row r="41" spans="1:7" s="220" customFormat="1" ht="12" customHeight="1" thickBot="1">
      <c r="A41" s="456" t="s">
        <v>137</v>
      </c>
      <c r="B41" s="457" t="s">
        <v>235</v>
      </c>
      <c r="C41" s="457"/>
      <c r="D41" s="417"/>
      <c r="E41" s="287"/>
      <c r="F41" s="287"/>
      <c r="G41" s="287"/>
    </row>
    <row r="42" spans="1:7" s="220" customFormat="1" ht="12" customHeight="1" thickBot="1">
      <c r="A42" s="456" t="s">
        <v>138</v>
      </c>
      <c r="B42" s="457" t="s">
        <v>236</v>
      </c>
      <c r="C42" s="457"/>
      <c r="D42" s="417"/>
      <c r="E42" s="287"/>
      <c r="F42" s="286">
        <v>70</v>
      </c>
      <c r="G42" s="286">
        <v>70</v>
      </c>
    </row>
    <row r="43" spans="1:7" s="220" customFormat="1" ht="12" customHeight="1" thickBot="1">
      <c r="A43" s="456" t="s">
        <v>227</v>
      </c>
      <c r="B43" s="457" t="s">
        <v>237</v>
      </c>
      <c r="C43" s="457"/>
      <c r="D43" s="421"/>
      <c r="E43" s="287"/>
      <c r="F43" s="286"/>
      <c r="G43" s="286"/>
    </row>
    <row r="44" spans="1:7" s="220" customFormat="1" ht="12" customHeight="1" thickBot="1">
      <c r="A44" s="456" t="s">
        <v>228</v>
      </c>
      <c r="B44" s="457" t="s">
        <v>381</v>
      </c>
      <c r="C44" s="457"/>
      <c r="D44" s="421"/>
      <c r="E44" s="287"/>
      <c r="F44" s="286"/>
      <c r="G44" s="286"/>
    </row>
    <row r="45" spans="1:7" s="220" customFormat="1" ht="12" customHeight="1" thickBot="1">
      <c r="A45" s="456" t="s">
        <v>380</v>
      </c>
      <c r="B45" s="458" t="s">
        <v>238</v>
      </c>
      <c r="C45" s="458"/>
      <c r="D45" s="421"/>
      <c r="E45" s="287"/>
      <c r="F45" s="286">
        <v>250</v>
      </c>
      <c r="G45" s="286">
        <v>250</v>
      </c>
    </row>
    <row r="46" spans="1:7" s="220" customFormat="1" ht="12" customHeight="1" thickBot="1">
      <c r="A46" s="455" t="s">
        <v>16</v>
      </c>
      <c r="B46" s="455" t="s">
        <v>239</v>
      </c>
      <c r="C46" s="455"/>
      <c r="D46" s="416">
        <f>SUM(D47:D51)</f>
        <v>0</v>
      </c>
      <c r="E46" s="483">
        <v>31</v>
      </c>
      <c r="F46" s="483">
        <v>23</v>
      </c>
      <c r="G46" s="483">
        <v>54</v>
      </c>
    </row>
    <row r="47" spans="1:7" s="220" customFormat="1" ht="12" customHeight="1" thickBot="1">
      <c r="A47" s="456" t="s">
        <v>69</v>
      </c>
      <c r="B47" s="457" t="s">
        <v>243</v>
      </c>
      <c r="C47" s="457"/>
      <c r="D47" s="421"/>
      <c r="E47" s="287"/>
      <c r="F47" s="287"/>
      <c r="G47" s="287"/>
    </row>
    <row r="48" spans="1:7" s="220" customFormat="1" ht="12" customHeight="1" thickBot="1">
      <c r="A48" s="456" t="s">
        <v>70</v>
      </c>
      <c r="B48" s="457" t="s">
        <v>244</v>
      </c>
      <c r="C48" s="457"/>
      <c r="D48" s="421"/>
      <c r="E48" s="287">
        <v>31</v>
      </c>
      <c r="F48" s="287"/>
      <c r="G48" s="287">
        <v>31</v>
      </c>
    </row>
    <row r="49" spans="1:7" s="220" customFormat="1" ht="12" customHeight="1" thickBot="1">
      <c r="A49" s="456" t="s">
        <v>240</v>
      </c>
      <c r="B49" s="457" t="s">
        <v>245</v>
      </c>
      <c r="C49" s="457"/>
      <c r="D49" s="421"/>
      <c r="E49" s="287"/>
      <c r="F49" s="287"/>
      <c r="G49" s="286"/>
    </row>
    <row r="50" spans="1:7" s="220" customFormat="1" ht="12" customHeight="1" thickBot="1">
      <c r="A50" s="456" t="s">
        <v>241</v>
      </c>
      <c r="B50" s="457" t="s">
        <v>246</v>
      </c>
      <c r="C50" s="457"/>
      <c r="D50" s="421"/>
      <c r="E50" s="287"/>
      <c r="F50" s="286">
        <v>23</v>
      </c>
      <c r="G50" s="286">
        <v>23</v>
      </c>
    </row>
    <row r="51" spans="1:7" s="220" customFormat="1" ht="12" customHeight="1" thickBot="1">
      <c r="A51" s="456" t="s">
        <v>242</v>
      </c>
      <c r="B51" s="458" t="s">
        <v>247</v>
      </c>
      <c r="C51" s="458"/>
      <c r="D51" s="421"/>
      <c r="E51" s="287"/>
      <c r="F51" s="287"/>
      <c r="G51" s="287"/>
    </row>
    <row r="52" spans="1:7" s="220" customFormat="1" ht="12" customHeight="1" thickBot="1">
      <c r="A52" s="455" t="s">
        <v>139</v>
      </c>
      <c r="B52" s="455" t="s">
        <v>248</v>
      </c>
      <c r="C52" s="455"/>
      <c r="D52" s="416">
        <f>SUM(D53:D55)</f>
        <v>0</v>
      </c>
      <c r="E52" s="287"/>
      <c r="F52" s="287"/>
      <c r="G52" s="287"/>
    </row>
    <row r="53" spans="1:7" s="220" customFormat="1" ht="12" customHeight="1" thickBot="1">
      <c r="A53" s="456" t="s">
        <v>71</v>
      </c>
      <c r="B53" s="457" t="s">
        <v>249</v>
      </c>
      <c r="C53" s="457"/>
      <c r="D53" s="417"/>
      <c r="E53" s="287"/>
      <c r="F53" s="287"/>
      <c r="G53" s="287"/>
    </row>
    <row r="54" spans="1:7" s="220" customFormat="1" ht="12" customHeight="1" thickBot="1">
      <c r="A54" s="456" t="s">
        <v>72</v>
      </c>
      <c r="B54" s="457" t="s">
        <v>371</v>
      </c>
      <c r="C54" s="457"/>
      <c r="D54" s="417"/>
      <c r="E54" s="287"/>
      <c r="F54" s="287"/>
      <c r="G54" s="287"/>
    </row>
    <row r="55" spans="1:7" s="220" customFormat="1" ht="12" customHeight="1" thickBot="1">
      <c r="A55" s="456" t="s">
        <v>252</v>
      </c>
      <c r="B55" s="457" t="s">
        <v>250</v>
      </c>
      <c r="C55" s="457"/>
      <c r="D55" s="417"/>
      <c r="E55" s="287"/>
      <c r="F55" s="287"/>
      <c r="G55" s="287"/>
    </row>
    <row r="56" spans="1:7" s="220" customFormat="1" ht="12" customHeight="1" thickBot="1">
      <c r="A56" s="456" t="s">
        <v>253</v>
      </c>
      <c r="B56" s="458" t="s">
        <v>251</v>
      </c>
      <c r="C56" s="458"/>
      <c r="D56" s="417"/>
      <c r="E56" s="287"/>
      <c r="F56" s="287"/>
      <c r="G56" s="287"/>
    </row>
    <row r="57" spans="1:7" s="220" customFormat="1" ht="12" customHeight="1" thickBot="1">
      <c r="A57" s="455" t="s">
        <v>18</v>
      </c>
      <c r="B57" s="459" t="s">
        <v>254</v>
      </c>
      <c r="C57" s="459"/>
      <c r="D57" s="416">
        <f>SUM(D58:D60)</f>
        <v>0</v>
      </c>
      <c r="E57" s="287"/>
      <c r="F57" s="287"/>
      <c r="G57" s="287"/>
    </row>
    <row r="58" spans="1:7" s="220" customFormat="1" ht="12" customHeight="1" thickBot="1">
      <c r="A58" s="456" t="s">
        <v>140</v>
      </c>
      <c r="B58" s="457" t="s">
        <v>256</v>
      </c>
      <c r="C58" s="457"/>
      <c r="D58" s="421"/>
      <c r="E58" s="287"/>
      <c r="F58" s="287"/>
      <c r="G58" s="287"/>
    </row>
    <row r="59" spans="1:7" s="220" customFormat="1" ht="12" customHeight="1" thickBot="1">
      <c r="A59" s="456" t="s">
        <v>141</v>
      </c>
      <c r="B59" s="457" t="s">
        <v>372</v>
      </c>
      <c r="C59" s="457"/>
      <c r="D59" s="421"/>
      <c r="E59" s="287"/>
      <c r="F59" s="287"/>
      <c r="G59" s="287"/>
    </row>
    <row r="60" spans="1:7" s="220" customFormat="1" ht="12" customHeight="1" thickBot="1">
      <c r="A60" s="456" t="s">
        <v>181</v>
      </c>
      <c r="B60" s="457" t="s">
        <v>257</v>
      </c>
      <c r="C60" s="457"/>
      <c r="D60" s="421"/>
      <c r="E60" s="287"/>
      <c r="F60" s="287"/>
      <c r="G60" s="287"/>
    </row>
    <row r="61" spans="1:7" s="220" customFormat="1" ht="12" customHeight="1" thickBot="1">
      <c r="A61" s="456" t="s">
        <v>255</v>
      </c>
      <c r="B61" s="458" t="s">
        <v>258</v>
      </c>
      <c r="C61" s="458"/>
      <c r="D61" s="421"/>
      <c r="E61" s="287"/>
      <c r="F61" s="287"/>
      <c r="G61" s="287"/>
    </row>
    <row r="62" spans="1:7" s="220" customFormat="1" ht="12" customHeight="1" thickBot="1">
      <c r="A62" s="461" t="s">
        <v>424</v>
      </c>
      <c r="B62" s="455" t="s">
        <v>259</v>
      </c>
      <c r="C62" s="455"/>
      <c r="D62" s="419">
        <f>+D5+D12+D19+D26+D34+D46+D52+D57</f>
        <v>274647</v>
      </c>
      <c r="E62" s="483">
        <v>358996</v>
      </c>
      <c r="F62" s="483">
        <v>50807</v>
      </c>
      <c r="G62" s="483">
        <v>409803</v>
      </c>
    </row>
    <row r="63" spans="1:7" s="220" customFormat="1" ht="12" customHeight="1" thickBot="1">
      <c r="A63" s="462" t="s">
        <v>260</v>
      </c>
      <c r="B63" s="459" t="s">
        <v>261</v>
      </c>
      <c r="C63" s="459"/>
      <c r="D63" s="416">
        <f>SUM(D64:D66)</f>
        <v>0</v>
      </c>
      <c r="E63" s="287"/>
      <c r="F63" s="287"/>
      <c r="G63" s="287"/>
    </row>
    <row r="64" spans="1:7" s="220" customFormat="1" ht="12" customHeight="1" thickBot="1">
      <c r="A64" s="456" t="s">
        <v>292</v>
      </c>
      <c r="B64" s="457" t="s">
        <v>262</v>
      </c>
      <c r="C64" s="457"/>
      <c r="D64" s="421"/>
      <c r="E64" s="287"/>
      <c r="F64" s="287"/>
      <c r="G64" s="287"/>
    </row>
    <row r="65" spans="1:7" s="220" customFormat="1" ht="12" customHeight="1" thickBot="1">
      <c r="A65" s="456" t="s">
        <v>301</v>
      </c>
      <c r="B65" s="457" t="s">
        <v>263</v>
      </c>
      <c r="C65" s="457"/>
      <c r="D65" s="421"/>
      <c r="E65" s="287"/>
      <c r="F65" s="287"/>
      <c r="G65" s="287"/>
    </row>
    <row r="66" spans="1:7" s="220" customFormat="1" ht="12" customHeight="1" thickBot="1">
      <c r="A66" s="456" t="s">
        <v>302</v>
      </c>
      <c r="B66" s="463" t="s">
        <v>409</v>
      </c>
      <c r="C66" s="463"/>
      <c r="D66" s="421"/>
      <c r="E66" s="287"/>
      <c r="F66" s="287"/>
      <c r="G66" s="287"/>
    </row>
    <row r="67" spans="1:7" s="220" customFormat="1" ht="12" customHeight="1" thickBot="1">
      <c r="A67" s="462" t="s">
        <v>265</v>
      </c>
      <c r="B67" s="459" t="s">
        <v>266</v>
      </c>
      <c r="C67" s="459"/>
      <c r="D67" s="416">
        <f>SUM(D68:D71)</f>
        <v>0</v>
      </c>
      <c r="E67" s="287"/>
      <c r="F67" s="287"/>
      <c r="G67" s="287"/>
    </row>
    <row r="68" spans="1:7" s="220" customFormat="1" ht="12" customHeight="1" thickBot="1">
      <c r="A68" s="456" t="s">
        <v>117</v>
      </c>
      <c r="B68" s="457" t="s">
        <v>267</v>
      </c>
      <c r="C68" s="457"/>
      <c r="D68" s="421"/>
      <c r="E68" s="287"/>
      <c r="F68" s="287"/>
      <c r="G68" s="287"/>
    </row>
    <row r="69" spans="1:7" s="220" customFormat="1" ht="12" customHeight="1" thickBot="1">
      <c r="A69" s="456" t="s">
        <v>118</v>
      </c>
      <c r="B69" s="457" t="s">
        <v>268</v>
      </c>
      <c r="C69" s="457"/>
      <c r="D69" s="421"/>
      <c r="E69" s="287"/>
      <c r="F69" s="287"/>
      <c r="G69" s="287"/>
    </row>
    <row r="70" spans="1:7" s="220" customFormat="1" ht="12" customHeight="1" thickBot="1">
      <c r="A70" s="456" t="s">
        <v>293</v>
      </c>
      <c r="B70" s="457" t="s">
        <v>269</v>
      </c>
      <c r="C70" s="457"/>
      <c r="D70" s="421"/>
      <c r="E70" s="287"/>
      <c r="F70" s="287"/>
      <c r="G70" s="287"/>
    </row>
    <row r="71" spans="1:7" s="220" customFormat="1" ht="12" customHeight="1" thickBot="1">
      <c r="A71" s="456" t="s">
        <v>294</v>
      </c>
      <c r="B71" s="458" t="s">
        <v>270</v>
      </c>
      <c r="C71" s="458"/>
      <c r="D71" s="421"/>
      <c r="E71" s="287"/>
      <c r="F71" s="287"/>
      <c r="G71" s="286"/>
    </row>
    <row r="72" spans="1:7" s="220" customFormat="1" ht="12" customHeight="1" thickBot="1">
      <c r="A72" s="462" t="s">
        <v>271</v>
      </c>
      <c r="B72" s="459" t="s">
        <v>272</v>
      </c>
      <c r="C72" s="459"/>
      <c r="D72" s="416">
        <f>SUM(D73:D74)</f>
        <v>18656</v>
      </c>
      <c r="E72" s="482">
        <v>18656</v>
      </c>
      <c r="F72" s="482">
        <v>6228</v>
      </c>
      <c r="G72" s="482">
        <v>24884</v>
      </c>
    </row>
    <row r="73" spans="1:7" s="220" customFormat="1" ht="12" customHeight="1" thickBot="1">
      <c r="A73" s="456" t="s">
        <v>295</v>
      </c>
      <c r="B73" s="457" t="s">
        <v>273</v>
      </c>
      <c r="C73" s="457"/>
      <c r="D73" s="421">
        <v>18656</v>
      </c>
      <c r="E73" s="286">
        <v>18656</v>
      </c>
      <c r="F73" s="286">
        <v>6228</v>
      </c>
      <c r="G73" s="286">
        <v>24884</v>
      </c>
    </row>
    <row r="74" spans="1:7" s="220" customFormat="1" ht="12" customHeight="1" thickBot="1">
      <c r="A74" s="456" t="s">
        <v>296</v>
      </c>
      <c r="B74" s="458" t="s">
        <v>274</v>
      </c>
      <c r="C74" s="458"/>
      <c r="D74" s="421"/>
      <c r="E74" s="287"/>
      <c r="F74" s="287"/>
      <c r="G74" s="286"/>
    </row>
    <row r="75" spans="1:7" s="220" customFormat="1" ht="12" customHeight="1" thickBot="1">
      <c r="A75" s="462" t="s">
        <v>275</v>
      </c>
      <c r="B75" s="459" t="s">
        <v>276</v>
      </c>
      <c r="C75" s="459"/>
      <c r="D75" s="416">
        <f>SUM(D76:D78)</f>
        <v>0</v>
      </c>
      <c r="E75" s="287"/>
      <c r="F75" s="287"/>
      <c r="G75" s="286"/>
    </row>
    <row r="76" spans="1:7" s="220" customFormat="1" ht="12" customHeight="1" thickBot="1">
      <c r="A76" s="456" t="s">
        <v>297</v>
      </c>
      <c r="B76" s="457" t="s">
        <v>277</v>
      </c>
      <c r="C76" s="457"/>
      <c r="D76" s="421"/>
      <c r="E76" s="287"/>
      <c r="F76" s="287"/>
      <c r="G76" s="286"/>
    </row>
    <row r="77" spans="1:7" s="220" customFormat="1" ht="12" customHeight="1" thickBot="1">
      <c r="A77" s="456" t="s">
        <v>298</v>
      </c>
      <c r="B77" s="457" t="s">
        <v>278</v>
      </c>
      <c r="C77" s="457"/>
      <c r="D77" s="421"/>
      <c r="E77" s="287"/>
      <c r="F77" s="287"/>
      <c r="G77" s="286"/>
    </row>
    <row r="78" spans="1:7" s="220" customFormat="1" ht="12" customHeight="1" thickBot="1">
      <c r="A78" s="456" t="s">
        <v>299</v>
      </c>
      <c r="B78" s="458" t="s">
        <v>279</v>
      </c>
      <c r="C78" s="458"/>
      <c r="D78" s="421"/>
      <c r="E78" s="287"/>
      <c r="F78" s="287"/>
      <c r="G78" s="286"/>
    </row>
    <row r="79" spans="1:7" s="220" customFormat="1" ht="12" customHeight="1" thickBot="1">
      <c r="A79" s="462" t="s">
        <v>280</v>
      </c>
      <c r="B79" s="459" t="s">
        <v>300</v>
      </c>
      <c r="C79" s="459"/>
      <c r="D79" s="416">
        <f>SUM(D80:D83)</f>
        <v>0</v>
      </c>
      <c r="E79" s="287"/>
      <c r="F79" s="287"/>
      <c r="G79" s="286"/>
    </row>
    <row r="80" spans="1:7" s="220" customFormat="1" ht="12" customHeight="1" thickBot="1">
      <c r="A80" s="464" t="s">
        <v>281</v>
      </c>
      <c r="B80" s="457" t="s">
        <v>282</v>
      </c>
      <c r="C80" s="457"/>
      <c r="D80" s="421"/>
      <c r="E80" s="287"/>
      <c r="F80" s="287"/>
      <c r="G80" s="286"/>
    </row>
    <row r="81" spans="1:7" s="220" customFormat="1" ht="12" customHeight="1" thickBot="1">
      <c r="A81" s="464" t="s">
        <v>283</v>
      </c>
      <c r="B81" s="457" t="s">
        <v>284</v>
      </c>
      <c r="C81" s="457"/>
      <c r="D81" s="421"/>
      <c r="E81" s="287"/>
      <c r="F81" s="287"/>
      <c r="G81" s="286"/>
    </row>
    <row r="82" spans="1:7" s="220" customFormat="1" ht="12" customHeight="1" thickBot="1">
      <c r="A82" s="464" t="s">
        <v>285</v>
      </c>
      <c r="B82" s="457" t="s">
        <v>286</v>
      </c>
      <c r="C82" s="457"/>
      <c r="D82" s="421"/>
      <c r="E82" s="287"/>
      <c r="F82" s="287"/>
      <c r="G82" s="286"/>
    </row>
    <row r="83" spans="1:7" s="220" customFormat="1" ht="12" customHeight="1" thickBot="1">
      <c r="A83" s="464" t="s">
        <v>287</v>
      </c>
      <c r="B83" s="458" t="s">
        <v>288</v>
      </c>
      <c r="C83" s="458"/>
      <c r="D83" s="421"/>
      <c r="E83" s="287"/>
      <c r="F83" s="287"/>
      <c r="G83" s="286"/>
    </row>
    <row r="84" spans="1:7" s="220" customFormat="1" ht="12" customHeight="1" thickBot="1">
      <c r="A84" s="462" t="s">
        <v>289</v>
      </c>
      <c r="B84" s="459" t="s">
        <v>423</v>
      </c>
      <c r="C84" s="459"/>
      <c r="D84" s="422"/>
      <c r="E84" s="287"/>
      <c r="F84" s="287"/>
      <c r="G84" s="286"/>
    </row>
    <row r="85" spans="1:7" s="220" customFormat="1" ht="13.5" customHeight="1" thickBot="1">
      <c r="A85" s="462" t="s">
        <v>291</v>
      </c>
      <c r="B85" s="459" t="s">
        <v>290</v>
      </c>
      <c r="C85" s="459"/>
      <c r="D85" s="422"/>
      <c r="E85" s="287"/>
      <c r="F85" s="287"/>
      <c r="G85" s="286"/>
    </row>
    <row r="86" spans="1:7" s="220" customFormat="1" ht="15.75" customHeight="1" thickBot="1">
      <c r="A86" s="462" t="s">
        <v>303</v>
      </c>
      <c r="B86" s="465" t="s">
        <v>426</v>
      </c>
      <c r="C86" s="465"/>
      <c r="D86" s="419">
        <f>+D63+D67+D72+D75+D79+D85+D84</f>
        <v>18656</v>
      </c>
      <c r="E86" s="481">
        <v>18656</v>
      </c>
      <c r="F86" s="481">
        <v>6228</v>
      </c>
      <c r="G86" s="482">
        <v>24884</v>
      </c>
    </row>
    <row r="87" spans="1:7" s="220" customFormat="1" ht="27.75" customHeight="1" thickBot="1">
      <c r="A87" s="462" t="s">
        <v>425</v>
      </c>
      <c r="B87" s="465" t="s">
        <v>427</v>
      </c>
      <c r="C87" s="465"/>
      <c r="D87" s="485">
        <f>+D62+D86</f>
        <v>293303</v>
      </c>
      <c r="E87" s="484">
        <v>377652</v>
      </c>
      <c r="F87" s="484">
        <v>57035</v>
      </c>
      <c r="G87" s="484">
        <v>434687</v>
      </c>
    </row>
    <row r="88" spans="1:7" s="220" customFormat="1" ht="83.25" customHeight="1" thickBot="1">
      <c r="A88" s="466"/>
      <c r="B88" s="467"/>
      <c r="C88" s="467"/>
      <c r="D88" s="468"/>
      <c r="E88" s="287"/>
      <c r="F88" s="287"/>
      <c r="G88" s="287"/>
    </row>
    <row r="89" spans="1:7" ht="16.5" customHeight="1" thickBot="1">
      <c r="A89" s="532" t="s">
        <v>40</v>
      </c>
      <c r="B89" s="532"/>
      <c r="C89" s="532"/>
      <c r="D89" s="532"/>
      <c r="E89" s="285"/>
      <c r="F89" s="285"/>
      <c r="G89" s="285"/>
    </row>
    <row r="90" spans="1:7" s="221" customFormat="1" ht="16.5" customHeight="1" thickBot="1">
      <c r="A90" s="535" t="s">
        <v>121</v>
      </c>
      <c r="B90" s="535"/>
      <c r="C90" s="469"/>
      <c r="D90" s="470"/>
      <c r="E90" s="471"/>
      <c r="F90" s="471"/>
      <c r="G90" s="471"/>
    </row>
    <row r="91" spans="1:7" ht="37.5" customHeight="1" thickBot="1">
      <c r="A91" s="453" t="s">
        <v>61</v>
      </c>
      <c r="B91" s="453" t="s">
        <v>41</v>
      </c>
      <c r="C91" s="453"/>
      <c r="D91" s="453" t="str">
        <f>+D3</f>
        <v>2015. évi előirányzat</v>
      </c>
      <c r="E91" s="479" t="s">
        <v>561</v>
      </c>
      <c r="F91" s="479" t="s">
        <v>542</v>
      </c>
      <c r="G91" s="479" t="s">
        <v>559</v>
      </c>
    </row>
    <row r="92" spans="1:7" s="219" customFormat="1" ht="12" customHeight="1" thickBot="1">
      <c r="A92" s="454" t="s">
        <v>441</v>
      </c>
      <c r="B92" s="454" t="s">
        <v>442</v>
      </c>
      <c r="C92" s="454"/>
      <c r="D92" s="454" t="s">
        <v>443</v>
      </c>
      <c r="E92" s="286"/>
      <c r="F92" s="286"/>
      <c r="G92" s="286"/>
    </row>
    <row r="93" spans="1:7" ht="12" customHeight="1" thickBot="1">
      <c r="A93" s="455" t="s">
        <v>11</v>
      </c>
      <c r="B93" s="472" t="s">
        <v>385</v>
      </c>
      <c r="C93" s="472"/>
      <c r="D93" s="416">
        <f>D94+D95+D96+D97+D98+D111</f>
        <v>273303</v>
      </c>
      <c r="E93" s="481">
        <v>321018</v>
      </c>
      <c r="F93" s="481">
        <v>14171</v>
      </c>
      <c r="G93" s="481">
        <v>335189</v>
      </c>
    </row>
    <row r="94" spans="1:7" ht="12" customHeight="1" thickBot="1">
      <c r="A94" s="456" t="s">
        <v>73</v>
      </c>
      <c r="B94" s="473" t="s">
        <v>42</v>
      </c>
      <c r="C94" s="473"/>
      <c r="D94" s="417">
        <v>100343</v>
      </c>
      <c r="E94" s="480">
        <v>121476</v>
      </c>
      <c r="F94" s="480">
        <v>3709</v>
      </c>
      <c r="G94" s="480">
        <v>125185</v>
      </c>
    </row>
    <row r="95" spans="1:7" ht="12" customHeight="1" thickBot="1">
      <c r="A95" s="456" t="s">
        <v>74</v>
      </c>
      <c r="B95" s="473" t="s">
        <v>142</v>
      </c>
      <c r="C95" s="473"/>
      <c r="D95" s="417">
        <v>24881</v>
      </c>
      <c r="E95" s="480">
        <v>28417</v>
      </c>
      <c r="F95" s="480">
        <v>974</v>
      </c>
      <c r="G95" s="480">
        <v>29391</v>
      </c>
    </row>
    <row r="96" spans="1:7" ht="12" customHeight="1" thickBot="1">
      <c r="A96" s="456" t="s">
        <v>75</v>
      </c>
      <c r="B96" s="473" t="s">
        <v>108</v>
      </c>
      <c r="C96" s="473"/>
      <c r="D96" s="417">
        <v>88092</v>
      </c>
      <c r="E96" s="480">
        <v>108377</v>
      </c>
      <c r="F96" s="480">
        <v>7098</v>
      </c>
      <c r="G96" s="480">
        <v>115475</v>
      </c>
    </row>
    <row r="97" spans="1:7" ht="12" customHeight="1" thickBot="1">
      <c r="A97" s="456" t="s">
        <v>76</v>
      </c>
      <c r="B97" s="473" t="s">
        <v>143</v>
      </c>
      <c r="C97" s="473"/>
      <c r="D97" s="417">
        <v>40137</v>
      </c>
      <c r="E97" s="480">
        <v>40177</v>
      </c>
      <c r="F97" s="480">
        <v>2088</v>
      </c>
      <c r="G97" s="480">
        <v>42265</v>
      </c>
    </row>
    <row r="98" spans="1:7" ht="12" customHeight="1" thickBot="1">
      <c r="A98" s="456" t="s">
        <v>84</v>
      </c>
      <c r="B98" s="473" t="s">
        <v>144</v>
      </c>
      <c r="C98" s="473"/>
      <c r="D98" s="417">
        <v>14850</v>
      </c>
      <c r="E98" s="480">
        <v>17571</v>
      </c>
      <c r="F98" s="480">
        <v>3035</v>
      </c>
      <c r="G98" s="480">
        <v>20606</v>
      </c>
    </row>
    <row r="99" spans="1:7" ht="12" customHeight="1" thickBot="1">
      <c r="A99" s="456" t="s">
        <v>77</v>
      </c>
      <c r="B99" s="473" t="s">
        <v>390</v>
      </c>
      <c r="C99" s="473"/>
      <c r="D99" s="417"/>
      <c r="E99" s="480"/>
      <c r="F99" s="480">
        <v>4791</v>
      </c>
      <c r="G99" s="480">
        <v>4791</v>
      </c>
    </row>
    <row r="100" spans="1:7" ht="12" customHeight="1" thickBot="1">
      <c r="A100" s="456" t="s">
        <v>78</v>
      </c>
      <c r="B100" s="474" t="s">
        <v>389</v>
      </c>
      <c r="C100" s="474"/>
      <c r="D100" s="417"/>
      <c r="E100" s="480"/>
      <c r="F100" s="480"/>
      <c r="G100" s="480"/>
    </row>
    <row r="101" spans="1:7" ht="12" customHeight="1" thickBot="1">
      <c r="A101" s="456" t="s">
        <v>85</v>
      </c>
      <c r="B101" s="474" t="s">
        <v>388</v>
      </c>
      <c r="C101" s="474"/>
      <c r="D101" s="417"/>
      <c r="E101" s="480"/>
      <c r="F101" s="480"/>
      <c r="G101" s="480"/>
    </row>
    <row r="102" spans="1:7" ht="12" customHeight="1" thickBot="1">
      <c r="A102" s="456" t="s">
        <v>86</v>
      </c>
      <c r="B102" s="475" t="s">
        <v>306</v>
      </c>
      <c r="C102" s="475"/>
      <c r="D102" s="417"/>
      <c r="E102" s="480"/>
      <c r="F102" s="480"/>
      <c r="G102" s="480"/>
    </row>
    <row r="103" spans="1:7" ht="12" customHeight="1" thickBot="1">
      <c r="A103" s="456" t="s">
        <v>87</v>
      </c>
      <c r="B103" s="474" t="s">
        <v>307</v>
      </c>
      <c r="C103" s="474"/>
      <c r="D103" s="417">
        <v>700</v>
      </c>
      <c r="E103" s="480">
        <v>700</v>
      </c>
      <c r="F103" s="480"/>
      <c r="G103" s="480">
        <v>700</v>
      </c>
    </row>
    <row r="104" spans="1:7" ht="12" customHeight="1" thickBot="1">
      <c r="A104" s="456" t="s">
        <v>88</v>
      </c>
      <c r="B104" s="474" t="s">
        <v>308</v>
      </c>
      <c r="C104" s="474"/>
      <c r="D104" s="417"/>
      <c r="E104" s="480"/>
      <c r="F104" s="480"/>
      <c r="G104" s="480"/>
    </row>
    <row r="105" spans="1:7" ht="12" customHeight="1" thickBot="1">
      <c r="A105" s="456" t="s">
        <v>90</v>
      </c>
      <c r="B105" s="475" t="s">
        <v>309</v>
      </c>
      <c r="C105" s="475"/>
      <c r="D105" s="417"/>
      <c r="E105" s="480"/>
      <c r="F105" s="480"/>
      <c r="G105" s="480"/>
    </row>
    <row r="106" spans="1:7" ht="12" customHeight="1" thickBot="1">
      <c r="A106" s="456" t="s">
        <v>145</v>
      </c>
      <c r="B106" s="475" t="s">
        <v>310</v>
      </c>
      <c r="C106" s="475"/>
      <c r="D106" s="417"/>
      <c r="E106" s="480"/>
      <c r="F106" s="480"/>
      <c r="G106" s="480"/>
    </row>
    <row r="107" spans="1:7" ht="12" customHeight="1" thickBot="1">
      <c r="A107" s="456" t="s">
        <v>304</v>
      </c>
      <c r="B107" s="474" t="s">
        <v>311</v>
      </c>
      <c r="C107" s="474"/>
      <c r="D107" s="417">
        <v>14150</v>
      </c>
      <c r="E107" s="480">
        <v>16871</v>
      </c>
      <c r="F107" s="480">
        <v>-1756</v>
      </c>
      <c r="G107" s="480">
        <v>15115</v>
      </c>
    </row>
    <row r="108" spans="1:7" ht="12" customHeight="1" thickBot="1">
      <c r="A108" s="456" t="s">
        <v>305</v>
      </c>
      <c r="B108" s="474" t="s">
        <v>312</v>
      </c>
      <c r="C108" s="474"/>
      <c r="D108" s="417"/>
      <c r="E108" s="480"/>
      <c r="F108" s="480"/>
      <c r="G108" s="480"/>
    </row>
    <row r="109" spans="1:7" ht="12" customHeight="1" thickBot="1">
      <c r="A109" s="456" t="s">
        <v>386</v>
      </c>
      <c r="B109" s="474" t="s">
        <v>313</v>
      </c>
      <c r="C109" s="474"/>
      <c r="D109" s="417"/>
      <c r="E109" s="480"/>
      <c r="F109" s="480"/>
      <c r="G109" s="480"/>
    </row>
    <row r="110" spans="1:7" ht="12" customHeight="1" thickBot="1">
      <c r="A110" s="456" t="s">
        <v>387</v>
      </c>
      <c r="B110" s="474" t="s">
        <v>314</v>
      </c>
      <c r="C110" s="474"/>
      <c r="D110" s="417"/>
      <c r="E110" s="480"/>
      <c r="F110" s="480"/>
      <c r="G110" s="480"/>
    </row>
    <row r="111" spans="1:7" ht="12" customHeight="1" thickBot="1">
      <c r="A111" s="456" t="s">
        <v>391</v>
      </c>
      <c r="B111" s="473" t="s">
        <v>43</v>
      </c>
      <c r="C111" s="473"/>
      <c r="D111" s="417">
        <v>5000</v>
      </c>
      <c r="E111" s="480">
        <v>5000</v>
      </c>
      <c r="F111" s="480">
        <v>-2733</v>
      </c>
      <c r="G111" s="480">
        <v>2267</v>
      </c>
    </row>
    <row r="112" spans="1:7" ht="12" customHeight="1" thickBot="1">
      <c r="A112" s="456" t="s">
        <v>392</v>
      </c>
      <c r="B112" s="473" t="s">
        <v>394</v>
      </c>
      <c r="C112" s="473"/>
      <c r="D112" s="417">
        <v>3000</v>
      </c>
      <c r="E112" s="480">
        <v>3000</v>
      </c>
      <c r="F112" s="480">
        <v>-2733</v>
      </c>
      <c r="G112" s="480">
        <v>267</v>
      </c>
    </row>
    <row r="113" spans="1:7" ht="12" customHeight="1" thickBot="1">
      <c r="A113" s="456" t="s">
        <v>393</v>
      </c>
      <c r="B113" s="476" t="s">
        <v>395</v>
      </c>
      <c r="C113" s="476"/>
      <c r="D113" s="417">
        <v>2000</v>
      </c>
      <c r="E113" s="480">
        <v>2000</v>
      </c>
      <c r="F113" s="480"/>
      <c r="G113" s="480">
        <v>2000</v>
      </c>
    </row>
    <row r="114" spans="1:7" ht="12" customHeight="1" thickBot="1">
      <c r="A114" s="455" t="s">
        <v>12</v>
      </c>
      <c r="B114" s="472" t="s">
        <v>315</v>
      </c>
      <c r="C114" s="472"/>
      <c r="D114" s="416">
        <f>+D115+D117+D119</f>
        <v>20000</v>
      </c>
      <c r="E114" s="481">
        <v>56634</v>
      </c>
      <c r="F114" s="481">
        <v>42864</v>
      </c>
      <c r="G114" s="481">
        <v>99498</v>
      </c>
    </row>
    <row r="115" spans="1:7" ht="12" customHeight="1" thickBot="1">
      <c r="A115" s="456" t="s">
        <v>79</v>
      </c>
      <c r="B115" s="473" t="s">
        <v>179</v>
      </c>
      <c r="C115" s="473"/>
      <c r="D115" s="417">
        <v>5000</v>
      </c>
      <c r="E115" s="480">
        <v>22141</v>
      </c>
      <c r="F115" s="480"/>
      <c r="G115" s="480">
        <v>22141</v>
      </c>
    </row>
    <row r="116" spans="1:7" ht="12" customHeight="1" thickBot="1">
      <c r="A116" s="456" t="s">
        <v>80</v>
      </c>
      <c r="B116" s="473" t="s">
        <v>319</v>
      </c>
      <c r="C116" s="473"/>
      <c r="D116" s="417"/>
      <c r="E116" s="480">
        <v>5611</v>
      </c>
      <c r="F116" s="480"/>
      <c r="G116" s="480">
        <v>5611</v>
      </c>
    </row>
    <row r="117" spans="1:7" ht="12" customHeight="1" thickBot="1">
      <c r="A117" s="456" t="s">
        <v>81</v>
      </c>
      <c r="B117" s="473" t="s">
        <v>146</v>
      </c>
      <c r="C117" s="473"/>
      <c r="D117" s="417">
        <v>15000</v>
      </c>
      <c r="E117" s="480">
        <v>34493</v>
      </c>
      <c r="F117" s="480">
        <v>42864</v>
      </c>
      <c r="G117" s="480">
        <v>77357</v>
      </c>
    </row>
    <row r="118" spans="1:7" ht="12" customHeight="1" thickBot="1">
      <c r="A118" s="456" t="s">
        <v>82</v>
      </c>
      <c r="B118" s="473" t="s">
        <v>320</v>
      </c>
      <c r="C118" s="473"/>
      <c r="D118" s="417"/>
      <c r="E118" s="480">
        <v>19493</v>
      </c>
      <c r="F118" s="480">
        <v>-1129</v>
      </c>
      <c r="G118" s="480">
        <v>18264</v>
      </c>
    </row>
    <row r="119" spans="1:7" ht="12" customHeight="1" thickBot="1">
      <c r="A119" s="456" t="s">
        <v>83</v>
      </c>
      <c r="B119" s="458" t="s">
        <v>182</v>
      </c>
      <c r="C119" s="458"/>
      <c r="D119" s="417"/>
      <c r="E119" s="480"/>
      <c r="F119" s="480"/>
      <c r="G119" s="480"/>
    </row>
    <row r="120" spans="1:7" ht="12" customHeight="1" thickBot="1">
      <c r="A120" s="456" t="s">
        <v>89</v>
      </c>
      <c r="B120" s="458" t="s">
        <v>373</v>
      </c>
      <c r="C120" s="458"/>
      <c r="D120" s="417"/>
      <c r="E120" s="480"/>
      <c r="F120" s="480"/>
      <c r="G120" s="480"/>
    </row>
    <row r="121" spans="1:7" ht="12" customHeight="1" thickBot="1">
      <c r="A121" s="456" t="s">
        <v>91</v>
      </c>
      <c r="B121" s="474" t="s">
        <v>325</v>
      </c>
      <c r="C121" s="474"/>
      <c r="D121" s="417"/>
      <c r="E121" s="480"/>
      <c r="F121" s="480"/>
      <c r="G121" s="480"/>
    </row>
    <row r="122" spans="1:7" ht="23.25" thickBot="1">
      <c r="A122" s="456" t="s">
        <v>147</v>
      </c>
      <c r="B122" s="474" t="s">
        <v>308</v>
      </c>
      <c r="C122" s="474"/>
      <c r="D122" s="417"/>
      <c r="E122" s="480"/>
      <c r="F122" s="480"/>
      <c r="G122" s="480"/>
    </row>
    <row r="123" spans="1:7" ht="12" customHeight="1" thickBot="1">
      <c r="A123" s="456" t="s">
        <v>148</v>
      </c>
      <c r="B123" s="474" t="s">
        <v>324</v>
      </c>
      <c r="C123" s="474"/>
      <c r="D123" s="417"/>
      <c r="E123" s="285"/>
      <c r="F123" s="285"/>
      <c r="G123" s="285"/>
    </row>
    <row r="124" spans="1:7" ht="12" customHeight="1" thickBot="1">
      <c r="A124" s="456" t="s">
        <v>149</v>
      </c>
      <c r="B124" s="474" t="s">
        <v>323</v>
      </c>
      <c r="C124" s="474"/>
      <c r="D124" s="417"/>
      <c r="E124" s="285"/>
      <c r="F124" s="285"/>
      <c r="G124" s="285"/>
    </row>
    <row r="125" spans="1:7" ht="12" customHeight="1" thickBot="1">
      <c r="A125" s="456" t="s">
        <v>316</v>
      </c>
      <c r="B125" s="474" t="s">
        <v>311</v>
      </c>
      <c r="C125" s="474"/>
      <c r="D125" s="417"/>
      <c r="E125" s="285"/>
      <c r="F125" s="285"/>
      <c r="G125" s="285"/>
    </row>
    <row r="126" spans="1:7" ht="12" customHeight="1" thickBot="1">
      <c r="A126" s="456" t="s">
        <v>317</v>
      </c>
      <c r="B126" s="474" t="s">
        <v>322</v>
      </c>
      <c r="C126" s="474"/>
      <c r="D126" s="417"/>
      <c r="E126" s="285"/>
      <c r="F126" s="285"/>
      <c r="G126" s="285"/>
    </row>
    <row r="127" spans="1:7" ht="34.5" thickBot="1">
      <c r="A127" s="456" t="s">
        <v>318</v>
      </c>
      <c r="B127" s="504" t="s">
        <v>321</v>
      </c>
      <c r="C127" s="504"/>
      <c r="D127" s="505"/>
      <c r="E127" s="506"/>
      <c r="F127" s="506"/>
      <c r="G127" s="506"/>
    </row>
    <row r="128" spans="1:7" ht="12" customHeight="1" thickBot="1">
      <c r="A128" s="255" t="s">
        <v>13</v>
      </c>
      <c r="B128" s="509" t="s">
        <v>396</v>
      </c>
      <c r="C128" s="386"/>
      <c r="D128" s="510">
        <f>+D93+D114</f>
        <v>293303</v>
      </c>
      <c r="E128" s="512">
        <v>377652</v>
      </c>
      <c r="F128" s="515">
        <v>57035</v>
      </c>
      <c r="G128" s="511">
        <v>434687</v>
      </c>
    </row>
    <row r="129" spans="1:7" ht="12" customHeight="1" thickBot="1">
      <c r="A129" s="9" t="s">
        <v>14</v>
      </c>
      <c r="B129" s="451" t="s">
        <v>397</v>
      </c>
      <c r="C129" s="452"/>
      <c r="D129" s="507">
        <f>+D130+D131+D132</f>
        <v>0</v>
      </c>
      <c r="E129" s="513"/>
      <c r="F129" s="514"/>
      <c r="G129" s="514"/>
    </row>
    <row r="130" spans="1:7" ht="12" customHeight="1">
      <c r="A130" s="7" t="s">
        <v>216</v>
      </c>
      <c r="B130" s="5" t="s">
        <v>404</v>
      </c>
      <c r="C130" s="276"/>
      <c r="D130" s="213"/>
      <c r="E130" s="288"/>
      <c r="F130" s="508"/>
      <c r="G130" s="508"/>
    </row>
    <row r="131" spans="1:7" ht="12" customHeight="1">
      <c r="A131" s="7" t="s">
        <v>219</v>
      </c>
      <c r="B131" s="5" t="s">
        <v>405</v>
      </c>
      <c r="C131" s="276"/>
      <c r="D131" s="213"/>
      <c r="E131" s="288"/>
      <c r="F131" s="288"/>
      <c r="G131" s="288"/>
    </row>
    <row r="132" spans="1:7" ht="12" customHeight="1" thickBot="1">
      <c r="A132" s="6" t="s">
        <v>220</v>
      </c>
      <c r="B132" s="5" t="s">
        <v>406</v>
      </c>
      <c r="C132" s="276"/>
      <c r="D132" s="213"/>
      <c r="E132" s="288"/>
      <c r="F132" s="288"/>
      <c r="G132" s="288"/>
    </row>
    <row r="133" spans="1:7" ht="12" customHeight="1" thickBot="1">
      <c r="A133" s="9" t="s">
        <v>15</v>
      </c>
      <c r="B133" s="62" t="s">
        <v>398</v>
      </c>
      <c r="C133" s="281"/>
      <c r="D133" s="289">
        <f>SUM(D134:D139)</f>
        <v>0</v>
      </c>
      <c r="E133" s="288"/>
      <c r="F133" s="288"/>
      <c r="G133" s="288"/>
    </row>
    <row r="134" spans="1:7" ht="12" customHeight="1">
      <c r="A134" s="7" t="s">
        <v>66</v>
      </c>
      <c r="B134" s="4" t="s">
        <v>407</v>
      </c>
      <c r="C134" s="282"/>
      <c r="D134" s="213"/>
      <c r="E134" s="288"/>
      <c r="F134" s="288"/>
      <c r="G134" s="288"/>
    </row>
    <row r="135" spans="1:7" ht="12" customHeight="1">
      <c r="A135" s="7" t="s">
        <v>67</v>
      </c>
      <c r="B135" s="4" t="s">
        <v>399</v>
      </c>
      <c r="C135" s="282"/>
      <c r="D135" s="213"/>
      <c r="E135" s="288"/>
      <c r="F135" s="288"/>
      <c r="G135" s="288"/>
    </row>
    <row r="136" spans="1:7" ht="12" customHeight="1">
      <c r="A136" s="7" t="s">
        <v>68</v>
      </c>
      <c r="B136" s="4" t="s">
        <v>400</v>
      </c>
      <c r="C136" s="282"/>
      <c r="D136" s="213"/>
      <c r="E136" s="288"/>
      <c r="F136" s="288"/>
      <c r="G136" s="288"/>
    </row>
    <row r="137" spans="1:7" ht="12" customHeight="1">
      <c r="A137" s="7" t="s">
        <v>134</v>
      </c>
      <c r="B137" s="4" t="s">
        <v>401</v>
      </c>
      <c r="C137" s="282"/>
      <c r="D137" s="213"/>
      <c r="E137" s="288"/>
      <c r="F137" s="288"/>
      <c r="G137" s="288"/>
    </row>
    <row r="138" spans="1:7" ht="12" customHeight="1">
      <c r="A138" s="7" t="s">
        <v>135</v>
      </c>
      <c r="B138" s="4" t="s">
        <v>402</v>
      </c>
      <c r="C138" s="282"/>
      <c r="D138" s="213"/>
      <c r="E138" s="288"/>
      <c r="F138" s="288"/>
      <c r="G138" s="288"/>
    </row>
    <row r="139" spans="1:7" ht="12" customHeight="1" thickBot="1">
      <c r="A139" s="6" t="s">
        <v>136</v>
      </c>
      <c r="B139" s="4" t="s">
        <v>403</v>
      </c>
      <c r="C139" s="282"/>
      <c r="D139" s="213"/>
      <c r="E139" s="288"/>
      <c r="F139" s="288"/>
      <c r="G139" s="288"/>
    </row>
    <row r="140" spans="1:7" ht="12" customHeight="1" thickBot="1">
      <c r="A140" s="9" t="s">
        <v>16</v>
      </c>
      <c r="B140" s="62" t="s">
        <v>411</v>
      </c>
      <c r="C140" s="281"/>
      <c r="D140" s="290">
        <f>+D141+D142+D143+D144</f>
        <v>0</v>
      </c>
      <c r="E140" s="288"/>
      <c r="F140" s="288"/>
      <c r="G140" s="288"/>
    </row>
    <row r="141" spans="1:7" ht="12" customHeight="1">
      <c r="A141" s="7" t="s">
        <v>69</v>
      </c>
      <c r="B141" s="4" t="s">
        <v>326</v>
      </c>
      <c r="C141" s="282"/>
      <c r="D141" s="213"/>
      <c r="E141" s="288"/>
      <c r="F141" s="288"/>
      <c r="G141" s="288"/>
    </row>
    <row r="142" spans="1:7" ht="12" customHeight="1">
      <c r="A142" s="7" t="s">
        <v>70</v>
      </c>
      <c r="B142" s="4" t="s">
        <v>327</v>
      </c>
      <c r="C142" s="282"/>
      <c r="D142" s="213"/>
      <c r="E142" s="288"/>
      <c r="F142" s="288"/>
      <c r="G142" s="288"/>
    </row>
    <row r="143" spans="1:7" ht="12" customHeight="1">
      <c r="A143" s="7" t="s">
        <v>240</v>
      </c>
      <c r="B143" s="4" t="s">
        <v>412</v>
      </c>
      <c r="C143" s="282"/>
      <c r="D143" s="213"/>
      <c r="E143" s="288"/>
      <c r="F143" s="288"/>
      <c r="G143" s="288"/>
    </row>
    <row r="144" spans="1:7" ht="12" customHeight="1" thickBot="1">
      <c r="A144" s="6" t="s">
        <v>241</v>
      </c>
      <c r="B144" s="3" t="s">
        <v>340</v>
      </c>
      <c r="C144" s="8"/>
      <c r="D144" s="213"/>
      <c r="E144" s="288"/>
      <c r="F144" s="288"/>
      <c r="G144" s="288"/>
    </row>
    <row r="145" spans="1:7" ht="12" customHeight="1" thickBot="1">
      <c r="A145" s="9" t="s">
        <v>17</v>
      </c>
      <c r="B145" s="62" t="s">
        <v>413</v>
      </c>
      <c r="C145" s="281"/>
      <c r="D145" s="291">
        <f>SUM(D146:D150)</f>
        <v>0</v>
      </c>
      <c r="E145" s="288"/>
      <c r="F145" s="288"/>
      <c r="G145" s="288"/>
    </row>
    <row r="146" spans="1:7" ht="12" customHeight="1">
      <c r="A146" s="7" t="s">
        <v>71</v>
      </c>
      <c r="B146" s="4" t="s">
        <v>408</v>
      </c>
      <c r="C146" s="282"/>
      <c r="D146" s="213"/>
      <c r="E146" s="288"/>
      <c r="F146" s="288"/>
      <c r="G146" s="288"/>
    </row>
    <row r="147" spans="1:7" ht="12" customHeight="1">
      <c r="A147" s="7" t="s">
        <v>72</v>
      </c>
      <c r="B147" s="4" t="s">
        <v>415</v>
      </c>
      <c r="C147" s="282"/>
      <c r="D147" s="213"/>
      <c r="E147" s="288"/>
      <c r="F147" s="288"/>
      <c r="G147" s="288"/>
    </row>
    <row r="148" spans="1:7" ht="12" customHeight="1">
      <c r="A148" s="7" t="s">
        <v>252</v>
      </c>
      <c r="B148" s="4" t="s">
        <v>410</v>
      </c>
      <c r="C148" s="282"/>
      <c r="D148" s="213"/>
      <c r="E148" s="288"/>
      <c r="F148" s="288"/>
      <c r="G148" s="288"/>
    </row>
    <row r="149" spans="1:7" ht="12" customHeight="1">
      <c r="A149" s="7" t="s">
        <v>253</v>
      </c>
      <c r="B149" s="4" t="s">
        <v>416</v>
      </c>
      <c r="C149" s="282"/>
      <c r="D149" s="213"/>
      <c r="E149" s="288"/>
      <c r="F149" s="288"/>
      <c r="G149" s="288"/>
    </row>
    <row r="150" spans="1:7" ht="12" customHeight="1" thickBot="1">
      <c r="A150" s="7" t="s">
        <v>414</v>
      </c>
      <c r="B150" s="4" t="s">
        <v>417</v>
      </c>
      <c r="C150" s="282"/>
      <c r="D150" s="213"/>
      <c r="E150" s="288"/>
      <c r="F150" s="288"/>
      <c r="G150" s="288"/>
    </row>
    <row r="151" spans="1:7" ht="12" customHeight="1" thickBot="1">
      <c r="A151" s="9" t="s">
        <v>18</v>
      </c>
      <c r="B151" s="62" t="s">
        <v>418</v>
      </c>
      <c r="C151" s="281"/>
      <c r="D151" s="292"/>
      <c r="E151" s="288"/>
      <c r="F151" s="288"/>
      <c r="G151" s="288"/>
    </row>
    <row r="152" spans="1:7" ht="12" customHeight="1" thickBot="1">
      <c r="A152" s="9" t="s">
        <v>19</v>
      </c>
      <c r="B152" s="62" t="s">
        <v>419</v>
      </c>
      <c r="C152" s="281"/>
      <c r="D152" s="292"/>
      <c r="E152" s="288"/>
      <c r="F152" s="288"/>
      <c r="G152" s="288"/>
    </row>
    <row r="153" spans="1:9" ht="15" customHeight="1" thickBot="1">
      <c r="A153" s="9" t="s">
        <v>20</v>
      </c>
      <c r="B153" s="516" t="s">
        <v>421</v>
      </c>
      <c r="C153" s="517"/>
      <c r="D153" s="518">
        <f>+D129+D133+D140+D145+D151+D152</f>
        <v>0</v>
      </c>
      <c r="E153" s="519"/>
      <c r="F153" s="519"/>
      <c r="G153" s="520"/>
      <c r="H153" s="222"/>
      <c r="I153" s="222"/>
    </row>
    <row r="154" spans="1:7" s="220" customFormat="1" ht="12.75" customHeight="1" thickBot="1" thickTop="1">
      <c r="A154" s="521" t="s">
        <v>21</v>
      </c>
      <c r="B154" s="522" t="s">
        <v>420</v>
      </c>
      <c r="C154" s="522"/>
      <c r="D154" s="523">
        <f>+D128+D153</f>
        <v>293303</v>
      </c>
      <c r="E154" s="524">
        <v>377652</v>
      </c>
      <c r="F154" s="524">
        <v>57035</v>
      </c>
      <c r="G154" s="524">
        <v>434687</v>
      </c>
    </row>
    <row r="155" ht="7.5" customHeight="1"/>
    <row r="156" spans="1:4" ht="15.75">
      <c r="A156" s="536" t="s">
        <v>328</v>
      </c>
      <c r="B156" s="536"/>
      <c r="C156" s="536"/>
      <c r="D156" s="536"/>
    </row>
    <row r="157" spans="1:4" ht="15" customHeight="1" thickBot="1">
      <c r="A157" s="531" t="s">
        <v>122</v>
      </c>
      <c r="B157" s="531"/>
      <c r="C157" s="72"/>
      <c r="D157" s="159"/>
    </row>
    <row r="158" spans="1:7" ht="13.5" customHeight="1" thickBot="1">
      <c r="A158" s="9">
        <v>1</v>
      </c>
      <c r="B158" s="12" t="s">
        <v>422</v>
      </c>
      <c r="C158" s="284"/>
      <c r="D158" s="503">
        <v>18656</v>
      </c>
      <c r="E158" s="287">
        <v>18656</v>
      </c>
      <c r="F158" s="287">
        <v>6228</v>
      </c>
      <c r="G158" s="287">
        <v>24884</v>
      </c>
    </row>
    <row r="159" spans="1:7" ht="27.75" customHeight="1" thickBot="1">
      <c r="A159" s="9" t="s">
        <v>12</v>
      </c>
      <c r="B159" s="12" t="s">
        <v>428</v>
      </c>
      <c r="C159" s="284"/>
      <c r="D159" s="503">
        <f>+D86-D153</f>
        <v>18656</v>
      </c>
      <c r="E159" s="287">
        <v>18656</v>
      </c>
      <c r="F159" s="287">
        <v>6228</v>
      </c>
      <c r="G159" s="287">
        <v>24884</v>
      </c>
    </row>
  </sheetData>
  <sheetProtection/>
  <mergeCells count="7">
    <mergeCell ref="F2:G2"/>
    <mergeCell ref="A157:B157"/>
    <mergeCell ref="A89:D89"/>
    <mergeCell ref="A1:D1"/>
    <mergeCell ref="A2:B2"/>
    <mergeCell ref="A90:B90"/>
    <mergeCell ref="A156:D156"/>
  </mergeCells>
  <printOptions horizontalCentered="1"/>
  <pageMargins left="0.1968503937007874" right="0.1968503937007874" top="1.6535433070866143" bottom="0.07874015748031496" header="0.984251968503937" footer="0.5905511811023623"/>
  <pageSetup fitToHeight="2" horizontalDpi="600" verticalDpi="600" orientation="portrait" paperSize="9" r:id="rId1"/>
  <headerFooter alignWithMargins="0">
    <oddHeader>&amp;C&amp;"Times New Roman CE,Félkövér"&amp;12
Berzence Nagyközségi Önkormányzat
2015. ÉVI KÖLTSÉGVETÉSÉNEK ÖSSZEVONT MÉRLEGE&amp;10
&amp;R&amp;"Times New Roman CE,Félkövér dőlt"&amp;11 1.1. melléklet a ........./2015.(XI.24.) önkormányzati rendelet-tervezethez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zoomScale="115" zoomScaleNormal="115" zoomScaleSheetLayoutView="100" workbookViewId="0" topLeftCell="A3">
      <selection activeCell="O23" sqref="O23"/>
    </sheetView>
  </sheetViews>
  <sheetFormatPr defaultColWidth="9.00390625" defaultRowHeight="12.75"/>
  <cols>
    <col min="1" max="1" width="5.125" style="32" customWidth="1"/>
    <col min="2" max="2" width="30.625" style="88" customWidth="1"/>
    <col min="3" max="3" width="9.875" style="88" customWidth="1"/>
    <col min="4" max="4" width="10.125" style="88" customWidth="1"/>
    <col min="5" max="5" width="8.50390625" style="88" customWidth="1"/>
    <col min="6" max="6" width="10.50390625" style="32" customWidth="1"/>
    <col min="7" max="7" width="38.50390625" style="32" customWidth="1"/>
    <col min="8" max="9" width="9.875" style="32" customWidth="1"/>
    <col min="10" max="10" width="9.375" style="32" customWidth="1"/>
    <col min="11" max="11" width="10.125" style="32" customWidth="1"/>
    <col min="12" max="12" width="8.625" style="32" customWidth="1"/>
    <col min="13" max="16384" width="9.375" style="32" customWidth="1"/>
  </cols>
  <sheetData>
    <row r="1" spans="2:12" ht="39.75" customHeight="1">
      <c r="B1" s="166" t="s">
        <v>126</v>
      </c>
      <c r="C1" s="166"/>
      <c r="D1" s="166"/>
      <c r="E1" s="166"/>
      <c r="F1" s="167"/>
      <c r="G1" s="167"/>
      <c r="H1" s="167"/>
      <c r="I1" s="167"/>
      <c r="J1" s="167"/>
      <c r="K1" s="167"/>
      <c r="L1" s="539"/>
    </row>
    <row r="2" spans="11:12" ht="14.25" thickBot="1">
      <c r="K2" s="168" t="s">
        <v>53</v>
      </c>
      <c r="L2" s="539"/>
    </row>
    <row r="3" spans="1:12" ht="18" customHeight="1" thickBot="1">
      <c r="A3" s="537" t="s">
        <v>61</v>
      </c>
      <c r="B3" s="169" t="s">
        <v>50</v>
      </c>
      <c r="C3" s="293"/>
      <c r="D3" s="293"/>
      <c r="E3" s="293"/>
      <c r="F3" s="170"/>
      <c r="G3" s="169" t="s">
        <v>51</v>
      </c>
      <c r="H3" s="309"/>
      <c r="I3" s="309"/>
      <c r="J3" s="309"/>
      <c r="K3" s="525"/>
      <c r="L3" s="539"/>
    </row>
    <row r="4" spans="1:12" s="172" customFormat="1" ht="27.75" customHeight="1" thickBot="1">
      <c r="A4" s="538"/>
      <c r="B4" s="89" t="s">
        <v>54</v>
      </c>
      <c r="C4" s="294" t="s">
        <v>529</v>
      </c>
      <c r="D4" s="294" t="s">
        <v>541</v>
      </c>
      <c r="E4" s="294" t="s">
        <v>579</v>
      </c>
      <c r="F4" s="90" t="s">
        <v>536</v>
      </c>
      <c r="G4" s="89" t="s">
        <v>54</v>
      </c>
      <c r="H4" s="310" t="s">
        <v>535</v>
      </c>
      <c r="I4" s="310" t="s">
        <v>541</v>
      </c>
      <c r="J4" s="310" t="s">
        <v>579</v>
      </c>
      <c r="K4" s="310" t="str">
        <f>+F4</f>
        <v>2015. évi mód. Előir.</v>
      </c>
      <c r="L4" s="539"/>
    </row>
    <row r="5" spans="1:12" ht="12.75" customHeight="1">
      <c r="A5" s="173" t="s">
        <v>11</v>
      </c>
      <c r="B5" s="174" t="s">
        <v>329</v>
      </c>
      <c r="C5" s="295">
        <v>173598</v>
      </c>
      <c r="D5" s="295">
        <v>199148</v>
      </c>
      <c r="E5" s="295">
        <v>1859</v>
      </c>
      <c r="F5" s="160">
        <v>201007</v>
      </c>
      <c r="G5" s="174" t="s">
        <v>55</v>
      </c>
      <c r="H5" s="311">
        <v>100343</v>
      </c>
      <c r="I5" s="311">
        <v>121476</v>
      </c>
      <c r="J5" s="311">
        <v>3709</v>
      </c>
      <c r="K5" s="161">
        <v>125185</v>
      </c>
      <c r="L5" s="539"/>
    </row>
    <row r="6" spans="1:12" ht="12.75" customHeight="1">
      <c r="A6" s="175" t="s">
        <v>12</v>
      </c>
      <c r="B6" s="176" t="s">
        <v>531</v>
      </c>
      <c r="C6" s="296">
        <v>27858</v>
      </c>
      <c r="D6" s="296">
        <v>52963</v>
      </c>
      <c r="E6" s="296">
        <v>462</v>
      </c>
      <c r="F6" s="161">
        <v>53425</v>
      </c>
      <c r="G6" s="176" t="s">
        <v>534</v>
      </c>
      <c r="H6" s="311">
        <v>24881</v>
      </c>
      <c r="I6" s="311">
        <v>28417</v>
      </c>
      <c r="J6" s="311">
        <v>974</v>
      </c>
      <c r="K6" s="161">
        <v>29391</v>
      </c>
      <c r="L6" s="539"/>
    </row>
    <row r="7" spans="1:12" ht="12.75" customHeight="1">
      <c r="A7" s="175" t="s">
        <v>13</v>
      </c>
      <c r="B7" s="176" t="s">
        <v>345</v>
      </c>
      <c r="C7" s="296"/>
      <c r="D7" s="296"/>
      <c r="E7" s="296"/>
      <c r="F7" s="161"/>
      <c r="G7" s="176" t="s">
        <v>185</v>
      </c>
      <c r="H7" s="311">
        <v>88092</v>
      </c>
      <c r="I7" s="311">
        <v>108377</v>
      </c>
      <c r="J7" s="311">
        <v>7098</v>
      </c>
      <c r="K7" s="161">
        <v>115475</v>
      </c>
      <c r="L7" s="539"/>
    </row>
    <row r="8" spans="1:12" ht="12.75" customHeight="1">
      <c r="A8" s="175" t="s">
        <v>14</v>
      </c>
      <c r="B8" s="176" t="s">
        <v>133</v>
      </c>
      <c r="C8" s="296">
        <v>39300</v>
      </c>
      <c r="D8" s="296">
        <v>39509</v>
      </c>
      <c r="E8" s="296">
        <v>4150</v>
      </c>
      <c r="F8" s="161">
        <v>43659</v>
      </c>
      <c r="G8" s="176" t="s">
        <v>143</v>
      </c>
      <c r="H8" s="311">
        <v>40137</v>
      </c>
      <c r="I8" s="311">
        <v>40177</v>
      </c>
      <c r="J8" s="311">
        <v>2088</v>
      </c>
      <c r="K8" s="161">
        <v>42265</v>
      </c>
      <c r="L8" s="539"/>
    </row>
    <row r="9" spans="1:12" ht="12.75" customHeight="1">
      <c r="A9" s="175" t="s">
        <v>15</v>
      </c>
      <c r="B9" s="177" t="s">
        <v>366</v>
      </c>
      <c r="C9" s="297">
        <v>33891</v>
      </c>
      <c r="D9" s="297">
        <v>33891</v>
      </c>
      <c r="E9" s="297">
        <v>320</v>
      </c>
      <c r="F9" s="161">
        <v>34211</v>
      </c>
      <c r="G9" s="176" t="s">
        <v>144</v>
      </c>
      <c r="H9" s="311">
        <v>14850</v>
      </c>
      <c r="I9" s="311">
        <v>17571</v>
      </c>
      <c r="J9" s="311">
        <v>3035</v>
      </c>
      <c r="K9" s="161">
        <v>20606</v>
      </c>
      <c r="L9" s="539"/>
    </row>
    <row r="10" spans="1:12" ht="12.75" customHeight="1">
      <c r="A10" s="175" t="s">
        <v>16</v>
      </c>
      <c r="B10" s="176" t="s">
        <v>330</v>
      </c>
      <c r="C10" s="298"/>
      <c r="D10" s="298"/>
      <c r="E10" s="298"/>
      <c r="F10" s="162"/>
      <c r="G10" s="176" t="s">
        <v>43</v>
      </c>
      <c r="H10" s="311">
        <v>5000</v>
      </c>
      <c r="I10" s="311">
        <v>5000</v>
      </c>
      <c r="J10" s="311">
        <v>-2733</v>
      </c>
      <c r="K10" s="161">
        <v>2267</v>
      </c>
      <c r="L10" s="539"/>
    </row>
    <row r="11" spans="1:12" ht="12.75" customHeight="1">
      <c r="A11" s="175" t="s">
        <v>17</v>
      </c>
      <c r="B11" s="176" t="s">
        <v>429</v>
      </c>
      <c r="C11" s="296"/>
      <c r="D11" s="296"/>
      <c r="E11" s="296"/>
      <c r="F11" s="161"/>
      <c r="G11" s="23"/>
      <c r="H11" s="312"/>
      <c r="I11" s="312"/>
      <c r="J11" s="312"/>
      <c r="K11" s="161"/>
      <c r="L11" s="539"/>
    </row>
    <row r="12" spans="1:12" ht="9.75" customHeight="1">
      <c r="A12" s="175" t="s">
        <v>18</v>
      </c>
      <c r="B12" s="23"/>
      <c r="C12" s="299"/>
      <c r="D12" s="299"/>
      <c r="E12" s="299"/>
      <c r="F12" s="161"/>
      <c r="G12" s="23"/>
      <c r="H12" s="312"/>
      <c r="I12" s="312"/>
      <c r="J12" s="312"/>
      <c r="K12" s="161"/>
      <c r="L12" s="539"/>
    </row>
    <row r="13" spans="1:12" ht="10.5" customHeight="1">
      <c r="A13" s="175" t="s">
        <v>19</v>
      </c>
      <c r="B13" s="223"/>
      <c r="C13" s="223"/>
      <c r="D13" s="223"/>
      <c r="E13" s="223"/>
      <c r="F13" s="162"/>
      <c r="G13" s="23"/>
      <c r="H13" s="312"/>
      <c r="I13" s="312"/>
      <c r="J13" s="312"/>
      <c r="K13" s="161"/>
      <c r="L13" s="539"/>
    </row>
    <row r="14" spans="1:12" ht="9" customHeight="1">
      <c r="A14" s="175" t="s">
        <v>20</v>
      </c>
      <c r="B14" s="23"/>
      <c r="C14" s="299"/>
      <c r="D14" s="299"/>
      <c r="E14" s="299"/>
      <c r="F14" s="161"/>
      <c r="G14" s="23"/>
      <c r="H14" s="312"/>
      <c r="I14" s="312"/>
      <c r="J14" s="312"/>
      <c r="K14" s="161"/>
      <c r="L14" s="539"/>
    </row>
    <row r="15" spans="1:12" ht="10.5" customHeight="1">
      <c r="A15" s="175" t="s">
        <v>21</v>
      </c>
      <c r="B15" s="23"/>
      <c r="C15" s="299"/>
      <c r="D15" s="299"/>
      <c r="E15" s="299"/>
      <c r="F15" s="161"/>
      <c r="G15" s="23"/>
      <c r="H15" s="312"/>
      <c r="I15" s="312"/>
      <c r="J15" s="312"/>
      <c r="K15" s="161"/>
      <c r="L15" s="539"/>
    </row>
    <row r="16" spans="1:12" ht="12.75" customHeight="1" thickBot="1">
      <c r="A16" s="175" t="s">
        <v>22</v>
      </c>
      <c r="B16" s="33"/>
      <c r="C16" s="300"/>
      <c r="D16" s="300"/>
      <c r="E16" s="300"/>
      <c r="F16" s="163"/>
      <c r="G16" s="23"/>
      <c r="H16" s="312"/>
      <c r="I16" s="312"/>
      <c r="J16" s="312"/>
      <c r="K16" s="161"/>
      <c r="L16" s="539"/>
    </row>
    <row r="17" spans="1:12" ht="15.75" customHeight="1" thickBot="1">
      <c r="A17" s="178" t="s">
        <v>23</v>
      </c>
      <c r="B17" s="63" t="s">
        <v>430</v>
      </c>
      <c r="C17" s="301">
        <v>274647</v>
      </c>
      <c r="D17" s="301">
        <v>325511</v>
      </c>
      <c r="E17" s="301">
        <v>6791</v>
      </c>
      <c r="F17" s="164">
        <v>332302</v>
      </c>
      <c r="G17" s="63" t="s">
        <v>334</v>
      </c>
      <c r="H17" s="313">
        <v>273303</v>
      </c>
      <c r="I17" s="313">
        <v>321018</v>
      </c>
      <c r="J17" s="313">
        <v>14171</v>
      </c>
      <c r="K17" s="323">
        <v>335189</v>
      </c>
      <c r="L17" s="539"/>
    </row>
    <row r="18" spans="1:12" ht="12.75" customHeight="1">
      <c r="A18" s="179" t="s">
        <v>24</v>
      </c>
      <c r="B18" s="180" t="s">
        <v>532</v>
      </c>
      <c r="C18" s="302">
        <v>18656</v>
      </c>
      <c r="D18" s="302">
        <v>18656</v>
      </c>
      <c r="E18" s="302">
        <v>6228</v>
      </c>
      <c r="F18" s="256">
        <v>24884</v>
      </c>
      <c r="G18" s="181" t="s">
        <v>150</v>
      </c>
      <c r="H18" s="314"/>
      <c r="I18" s="314"/>
      <c r="J18" s="314"/>
      <c r="K18" s="42"/>
      <c r="L18" s="539"/>
    </row>
    <row r="19" spans="1:12" ht="12.75" customHeight="1">
      <c r="A19" s="182" t="s">
        <v>25</v>
      </c>
      <c r="B19" s="181" t="s">
        <v>177</v>
      </c>
      <c r="C19" s="303">
        <v>18656</v>
      </c>
      <c r="D19" s="303">
        <v>18656</v>
      </c>
      <c r="E19" s="303">
        <v>6228</v>
      </c>
      <c r="F19" s="42">
        <v>24884</v>
      </c>
      <c r="G19" s="181" t="s">
        <v>333</v>
      </c>
      <c r="H19" s="314"/>
      <c r="I19" s="314"/>
      <c r="J19" s="314"/>
      <c r="K19" s="42"/>
      <c r="L19" s="539"/>
    </row>
    <row r="20" spans="1:12" ht="12.75" customHeight="1">
      <c r="A20" s="182" t="s">
        <v>26</v>
      </c>
      <c r="B20" s="181" t="s">
        <v>178</v>
      </c>
      <c r="C20" s="303"/>
      <c r="D20" s="303"/>
      <c r="E20" s="303"/>
      <c r="F20" s="42"/>
      <c r="G20" s="181" t="s">
        <v>124</v>
      </c>
      <c r="H20" s="314"/>
      <c r="I20" s="314"/>
      <c r="J20" s="314"/>
      <c r="K20" s="42"/>
      <c r="L20" s="539"/>
    </row>
    <row r="21" spans="1:12" ht="12.75" customHeight="1">
      <c r="A21" s="182" t="s">
        <v>27</v>
      </c>
      <c r="B21" s="181" t="s">
        <v>183</v>
      </c>
      <c r="C21" s="303"/>
      <c r="D21" s="303"/>
      <c r="E21" s="303"/>
      <c r="F21" s="42"/>
      <c r="G21" s="181" t="s">
        <v>125</v>
      </c>
      <c r="H21" s="314"/>
      <c r="I21" s="314"/>
      <c r="J21" s="314"/>
      <c r="K21" s="42"/>
      <c r="L21" s="539"/>
    </row>
    <row r="22" spans="1:12" ht="12.75" customHeight="1">
      <c r="A22" s="182" t="s">
        <v>28</v>
      </c>
      <c r="B22" s="181" t="s">
        <v>184</v>
      </c>
      <c r="C22" s="303"/>
      <c r="D22" s="303"/>
      <c r="E22" s="303"/>
      <c r="F22" s="42"/>
      <c r="G22" s="180" t="s">
        <v>186</v>
      </c>
      <c r="H22" s="314"/>
      <c r="I22" s="314"/>
      <c r="J22" s="314"/>
      <c r="K22" s="42"/>
      <c r="L22" s="539"/>
    </row>
    <row r="23" spans="1:12" ht="12.75" customHeight="1">
      <c r="A23" s="182" t="s">
        <v>29</v>
      </c>
      <c r="B23" s="181" t="s">
        <v>533</v>
      </c>
      <c r="C23" s="303"/>
      <c r="D23" s="303"/>
      <c r="E23" s="303"/>
      <c r="F23" s="183">
        <f>+F24+F25</f>
        <v>0</v>
      </c>
      <c r="G23" s="181" t="s">
        <v>151</v>
      </c>
      <c r="H23" s="314"/>
      <c r="I23" s="314"/>
      <c r="J23" s="314"/>
      <c r="K23" s="42"/>
      <c r="L23" s="539"/>
    </row>
    <row r="24" spans="1:12" ht="12.75" customHeight="1">
      <c r="A24" s="179" t="s">
        <v>30</v>
      </c>
      <c r="B24" s="180" t="s">
        <v>331</v>
      </c>
      <c r="C24" s="302"/>
      <c r="D24" s="302"/>
      <c r="E24" s="302"/>
      <c r="F24" s="165"/>
      <c r="G24" s="174" t="s">
        <v>412</v>
      </c>
      <c r="H24" s="311"/>
      <c r="I24" s="311"/>
      <c r="J24" s="311"/>
      <c r="K24" s="42"/>
      <c r="L24" s="539"/>
    </row>
    <row r="25" spans="1:12" ht="12.75" customHeight="1">
      <c r="A25" s="182" t="s">
        <v>31</v>
      </c>
      <c r="B25" s="181" t="s">
        <v>332</v>
      </c>
      <c r="C25" s="303"/>
      <c r="D25" s="303"/>
      <c r="E25" s="303"/>
      <c r="F25" s="42"/>
      <c r="G25" s="176" t="s">
        <v>418</v>
      </c>
      <c r="H25" s="311"/>
      <c r="I25" s="311"/>
      <c r="J25" s="311"/>
      <c r="K25" s="42"/>
      <c r="L25" s="539"/>
    </row>
    <row r="26" spans="1:12" ht="12.75" customHeight="1">
      <c r="A26" s="175" t="s">
        <v>32</v>
      </c>
      <c r="B26" s="181" t="s">
        <v>423</v>
      </c>
      <c r="C26" s="303"/>
      <c r="D26" s="303"/>
      <c r="E26" s="303"/>
      <c r="F26" s="42"/>
      <c r="G26" s="176" t="s">
        <v>419</v>
      </c>
      <c r="H26" s="311"/>
      <c r="I26" s="311"/>
      <c r="J26" s="311"/>
      <c r="K26" s="42"/>
      <c r="L26" s="539"/>
    </row>
    <row r="27" spans="1:12" ht="12.75" customHeight="1" thickBot="1">
      <c r="A27" s="210" t="s">
        <v>33</v>
      </c>
      <c r="B27" s="180" t="s">
        <v>290</v>
      </c>
      <c r="C27" s="302"/>
      <c r="D27" s="302"/>
      <c r="E27" s="302"/>
      <c r="F27" s="165"/>
      <c r="G27" s="225"/>
      <c r="H27" s="312"/>
      <c r="I27" s="312"/>
      <c r="J27" s="312"/>
      <c r="K27" s="42"/>
      <c r="L27" s="539"/>
    </row>
    <row r="28" spans="1:12" ht="15.75" customHeight="1" thickBot="1">
      <c r="A28" s="178" t="s">
        <v>34</v>
      </c>
      <c r="B28" s="63" t="s">
        <v>431</v>
      </c>
      <c r="C28" s="301">
        <v>18656</v>
      </c>
      <c r="D28" s="301">
        <v>344167</v>
      </c>
      <c r="E28" s="301">
        <v>6228</v>
      </c>
      <c r="F28" s="164">
        <f>+F18+F23+F26+F27</f>
        <v>24884</v>
      </c>
      <c r="G28" s="63" t="s">
        <v>433</v>
      </c>
      <c r="H28" s="313"/>
      <c r="I28" s="313"/>
      <c r="J28" s="313"/>
      <c r="K28" s="323">
        <f>SUM(K18:K27)</f>
        <v>0</v>
      </c>
      <c r="L28" s="539"/>
    </row>
    <row r="29" spans="1:12" ht="18" customHeight="1" thickBot="1">
      <c r="A29" s="178" t="s">
        <v>35</v>
      </c>
      <c r="B29" s="184" t="s">
        <v>432</v>
      </c>
      <c r="C29" s="527">
        <v>293303</v>
      </c>
      <c r="D29" s="527">
        <v>344167</v>
      </c>
      <c r="E29" s="527">
        <v>13019</v>
      </c>
      <c r="F29" s="528">
        <v>357186</v>
      </c>
      <c r="G29" s="184" t="s">
        <v>434</v>
      </c>
      <c r="H29" s="313">
        <v>273303</v>
      </c>
      <c r="I29" s="313">
        <v>321018</v>
      </c>
      <c r="J29" s="313">
        <v>14171</v>
      </c>
      <c r="K29" s="323">
        <f>+K17+K28</f>
        <v>335189</v>
      </c>
      <c r="L29" s="539"/>
    </row>
    <row r="30" spans="1:12" ht="26.25" thickBot="1">
      <c r="A30" s="178" t="s">
        <v>36</v>
      </c>
      <c r="B30" s="184" t="s">
        <v>128</v>
      </c>
      <c r="C30" s="304"/>
      <c r="D30" s="304"/>
      <c r="E30" s="304"/>
      <c r="F30" s="185"/>
      <c r="G30" s="184" t="s">
        <v>129</v>
      </c>
      <c r="H30" s="315"/>
      <c r="I30" s="315"/>
      <c r="J30" s="315"/>
      <c r="K30" s="526">
        <v>21997</v>
      </c>
      <c r="L30" s="539"/>
    </row>
    <row r="31" spans="1:12" ht="26.25" thickBot="1">
      <c r="A31" s="178" t="s">
        <v>37</v>
      </c>
      <c r="B31" s="184" t="s">
        <v>187</v>
      </c>
      <c r="C31" s="304"/>
      <c r="D31" s="304"/>
      <c r="E31" s="304"/>
      <c r="F31" s="185" t="str">
        <f>IF(F17+F28-K29&lt;0,K29-(F17+F28),"-")</f>
        <v>-</v>
      </c>
      <c r="G31" s="184" t="s">
        <v>188</v>
      </c>
      <c r="H31" s="315"/>
      <c r="I31" s="315"/>
      <c r="J31" s="315"/>
      <c r="K31" s="526"/>
      <c r="L31" s="539"/>
    </row>
    <row r="32" spans="2:10" ht="18.75">
      <c r="B32" s="540"/>
      <c r="C32" s="540"/>
      <c r="D32" s="540"/>
      <c r="E32" s="540"/>
      <c r="F32" s="540"/>
      <c r="G32" s="540"/>
      <c r="H32" s="308"/>
      <c r="I32" s="308"/>
      <c r="J32" s="308"/>
    </row>
  </sheetData>
  <sheetProtection/>
  <mergeCells count="3">
    <mergeCell ref="A3:A4"/>
    <mergeCell ref="L1:L31"/>
    <mergeCell ref="B32:G32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2.1.melléklet a ../2015.(XI.24.) önkormányzati rendelet-tervezethez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32"/>
  <sheetViews>
    <sheetView zoomScaleSheetLayoutView="115" workbookViewId="0" topLeftCell="A1">
      <selection activeCell="O4" sqref="O4"/>
    </sheetView>
  </sheetViews>
  <sheetFormatPr defaultColWidth="9.00390625" defaultRowHeight="12.75"/>
  <cols>
    <col min="1" max="1" width="6.00390625" style="32" customWidth="1"/>
    <col min="2" max="2" width="34.625" style="88" customWidth="1"/>
    <col min="3" max="3" width="7.875" style="88" customWidth="1"/>
    <col min="4" max="4" width="9.50390625" style="88" bestFit="1" customWidth="1"/>
    <col min="5" max="5" width="9.50390625" style="88" customWidth="1"/>
    <col min="6" max="6" width="9.125" style="32" customWidth="1"/>
    <col min="7" max="7" width="33.375" style="32" customWidth="1"/>
    <col min="8" max="8" width="9.625" style="32" customWidth="1"/>
    <col min="9" max="9" width="9.00390625" style="32" customWidth="1"/>
    <col min="10" max="10" width="9.875" style="32" customWidth="1"/>
    <col min="11" max="11" width="10.00390625" style="32" customWidth="1"/>
    <col min="12" max="12" width="4.875" style="32" customWidth="1"/>
    <col min="13" max="16384" width="9.375" style="32" customWidth="1"/>
  </cols>
  <sheetData>
    <row r="1" spans="2:12" ht="31.5">
      <c r="B1" s="166" t="s">
        <v>127</v>
      </c>
      <c r="C1" s="166"/>
      <c r="D1" s="166"/>
      <c r="E1" s="166"/>
      <c r="F1" s="167"/>
      <c r="G1" s="167"/>
      <c r="H1" s="167"/>
      <c r="I1" s="167"/>
      <c r="J1" s="167"/>
      <c r="K1" s="167"/>
      <c r="L1" s="539"/>
    </row>
    <row r="2" spans="11:12" ht="14.25" thickBot="1">
      <c r="K2" s="168" t="s">
        <v>576</v>
      </c>
      <c r="L2" s="539"/>
    </row>
    <row r="3" spans="1:12" ht="13.5" thickBot="1">
      <c r="A3" s="541" t="s">
        <v>61</v>
      </c>
      <c r="B3" s="169" t="s">
        <v>50</v>
      </c>
      <c r="C3" s="293"/>
      <c r="D3" s="293"/>
      <c r="E3" s="293"/>
      <c r="F3" s="170"/>
      <c r="G3" s="169" t="s">
        <v>51</v>
      </c>
      <c r="H3" s="305"/>
      <c r="I3" s="305"/>
      <c r="J3" s="305"/>
      <c r="K3" s="171"/>
      <c r="L3" s="539"/>
    </row>
    <row r="4" spans="1:12" s="172" customFormat="1" ht="48.75" thickBot="1">
      <c r="A4" s="542"/>
      <c r="B4" s="89" t="s">
        <v>54</v>
      </c>
      <c r="C4" s="294" t="s">
        <v>535</v>
      </c>
      <c r="D4" s="294" t="s">
        <v>571</v>
      </c>
      <c r="E4" s="294" t="s">
        <v>542</v>
      </c>
      <c r="F4" s="90" t="str">
        <f>+'2.1.sz.mell  '!F4</f>
        <v>2015. évi mód. Előir.</v>
      </c>
      <c r="G4" s="89" t="s">
        <v>54</v>
      </c>
      <c r="H4" s="294" t="s">
        <v>535</v>
      </c>
      <c r="I4" s="294" t="s">
        <v>545</v>
      </c>
      <c r="J4" s="294" t="s">
        <v>530</v>
      </c>
      <c r="K4" s="90" t="str">
        <f>+'2.1.sz.mell  '!F4</f>
        <v>2015. évi mód. Előir.</v>
      </c>
      <c r="L4" s="539"/>
    </row>
    <row r="5" spans="1:12" ht="21" customHeight="1">
      <c r="A5" s="173" t="s">
        <v>11</v>
      </c>
      <c r="B5" s="174" t="s">
        <v>540</v>
      </c>
      <c r="C5" s="295"/>
      <c r="D5" s="295">
        <v>33454</v>
      </c>
      <c r="E5" s="295">
        <v>43993</v>
      </c>
      <c r="F5" s="160">
        <v>77447</v>
      </c>
      <c r="G5" s="174" t="s">
        <v>179</v>
      </c>
      <c r="H5" s="311">
        <v>5000</v>
      </c>
      <c r="I5" s="311">
        <v>22141</v>
      </c>
      <c r="J5" s="311"/>
      <c r="K5" s="161">
        <v>22141</v>
      </c>
      <c r="L5" s="539"/>
    </row>
    <row r="6" spans="1:12" ht="22.5">
      <c r="A6" s="175" t="s">
        <v>12</v>
      </c>
      <c r="B6" s="176" t="s">
        <v>335</v>
      </c>
      <c r="C6" s="296"/>
      <c r="D6" s="296">
        <v>25104</v>
      </c>
      <c r="E6" s="296"/>
      <c r="F6" s="161">
        <v>25104</v>
      </c>
      <c r="G6" s="176" t="s">
        <v>339</v>
      </c>
      <c r="H6" s="311"/>
      <c r="I6" s="311"/>
      <c r="J6" s="311"/>
      <c r="K6" s="161"/>
      <c r="L6" s="539"/>
    </row>
    <row r="7" spans="1:12" ht="12.75" customHeight="1">
      <c r="A7" s="175" t="s">
        <v>13</v>
      </c>
      <c r="B7" s="176" t="s">
        <v>4</v>
      </c>
      <c r="C7" s="296"/>
      <c r="D7" s="296">
        <v>31</v>
      </c>
      <c r="E7" s="296">
        <v>23</v>
      </c>
      <c r="F7" s="161">
        <v>54</v>
      </c>
      <c r="G7" s="176" t="s">
        <v>146</v>
      </c>
      <c r="H7" s="311">
        <v>15000</v>
      </c>
      <c r="I7" s="311">
        <v>34493</v>
      </c>
      <c r="J7" s="311">
        <v>42864</v>
      </c>
      <c r="K7" s="161">
        <v>77357</v>
      </c>
      <c r="L7" s="539"/>
    </row>
    <row r="8" spans="1:12" ht="12.75" customHeight="1">
      <c r="A8" s="175" t="s">
        <v>14</v>
      </c>
      <c r="B8" s="176" t="s">
        <v>570</v>
      </c>
      <c r="C8" s="296"/>
      <c r="D8" s="296"/>
      <c r="E8" s="296"/>
      <c r="F8" s="161"/>
      <c r="G8" s="176" t="s">
        <v>569</v>
      </c>
      <c r="H8" s="311"/>
      <c r="I8" s="311"/>
      <c r="J8" s="311"/>
      <c r="K8" s="161"/>
      <c r="L8" s="539"/>
    </row>
    <row r="9" spans="1:12" ht="12.75" customHeight="1">
      <c r="A9" s="175" t="s">
        <v>15</v>
      </c>
      <c r="B9" s="176" t="s">
        <v>336</v>
      </c>
      <c r="C9" s="296"/>
      <c r="D9" s="296"/>
      <c r="E9" s="296"/>
      <c r="F9" s="161"/>
      <c r="G9" s="176" t="s">
        <v>182</v>
      </c>
      <c r="H9" s="311"/>
      <c r="I9" s="311"/>
      <c r="J9" s="311"/>
      <c r="K9" s="161"/>
      <c r="L9" s="539"/>
    </row>
    <row r="10" spans="1:12" ht="12.75" customHeight="1">
      <c r="A10" s="175" t="s">
        <v>16</v>
      </c>
      <c r="B10" s="176" t="s">
        <v>337</v>
      </c>
      <c r="C10" s="298"/>
      <c r="D10" s="298"/>
      <c r="E10" s="298"/>
      <c r="F10" s="162"/>
      <c r="G10" s="226"/>
      <c r="H10" s="321"/>
      <c r="I10" s="321"/>
      <c r="J10" s="321"/>
      <c r="K10" s="161"/>
      <c r="L10" s="539"/>
    </row>
    <row r="11" spans="1:12" ht="12.75" customHeight="1">
      <c r="A11" s="175" t="s">
        <v>17</v>
      </c>
      <c r="B11" s="23"/>
      <c r="C11" s="299"/>
      <c r="D11" s="299"/>
      <c r="E11" s="299"/>
      <c r="F11" s="161"/>
      <c r="G11" s="226"/>
      <c r="H11" s="321"/>
      <c r="I11" s="321"/>
      <c r="J11" s="321"/>
      <c r="K11" s="161"/>
      <c r="L11" s="539"/>
    </row>
    <row r="12" spans="1:12" ht="12.75" customHeight="1">
      <c r="A12" s="175" t="s">
        <v>18</v>
      </c>
      <c r="B12" s="23"/>
      <c r="C12" s="299"/>
      <c r="D12" s="299"/>
      <c r="E12" s="299"/>
      <c r="F12" s="161"/>
      <c r="G12" s="227"/>
      <c r="H12" s="322"/>
      <c r="I12" s="322"/>
      <c r="J12" s="322"/>
      <c r="K12" s="161"/>
      <c r="L12" s="539"/>
    </row>
    <row r="13" spans="1:12" ht="12.75" customHeight="1">
      <c r="A13" s="175" t="s">
        <v>19</v>
      </c>
      <c r="B13" s="224"/>
      <c r="C13" s="316"/>
      <c r="D13" s="316"/>
      <c r="E13" s="316"/>
      <c r="F13" s="162"/>
      <c r="G13" s="226"/>
      <c r="H13" s="321"/>
      <c r="I13" s="321"/>
      <c r="J13" s="321"/>
      <c r="K13" s="161"/>
      <c r="L13" s="539"/>
    </row>
    <row r="14" spans="1:12" ht="12.75">
      <c r="A14" s="175" t="s">
        <v>20</v>
      </c>
      <c r="B14" s="23"/>
      <c r="C14" s="306"/>
      <c r="D14" s="306"/>
      <c r="E14" s="306"/>
      <c r="F14" s="162"/>
      <c r="G14" s="226"/>
      <c r="H14" s="321"/>
      <c r="I14" s="321"/>
      <c r="J14" s="321"/>
      <c r="K14" s="161"/>
      <c r="L14" s="539"/>
    </row>
    <row r="15" spans="1:12" ht="12.75" customHeight="1" thickBot="1">
      <c r="A15" s="210" t="s">
        <v>21</v>
      </c>
      <c r="B15" s="225"/>
      <c r="C15" s="307"/>
      <c r="D15" s="307"/>
      <c r="E15" s="307"/>
      <c r="F15" s="212"/>
      <c r="G15" s="211" t="s">
        <v>43</v>
      </c>
      <c r="H15" s="311"/>
      <c r="I15" s="311"/>
      <c r="J15" s="311"/>
      <c r="K15" s="161"/>
      <c r="L15" s="539"/>
    </row>
    <row r="16" spans="1:12" ht="15.75" customHeight="1" thickBot="1">
      <c r="A16" s="178" t="s">
        <v>22</v>
      </c>
      <c r="B16" s="63" t="s">
        <v>537</v>
      </c>
      <c r="C16" s="301"/>
      <c r="D16" s="301">
        <v>33485</v>
      </c>
      <c r="E16" s="301">
        <v>44016</v>
      </c>
      <c r="F16" s="164">
        <f>+F5+F7+F8+F10+F11+F12+F13+F14+F15</f>
        <v>77501</v>
      </c>
      <c r="G16" s="63" t="s">
        <v>539</v>
      </c>
      <c r="H16" s="313">
        <v>20000</v>
      </c>
      <c r="I16" s="313">
        <v>56634</v>
      </c>
      <c r="J16" s="313">
        <v>42864</v>
      </c>
      <c r="K16" s="323">
        <f>+K5+K7+K9+K10+K11+K12+K13+K14+K15</f>
        <v>99498</v>
      </c>
      <c r="L16" s="539"/>
    </row>
    <row r="17" spans="1:12" ht="18.75" customHeight="1">
      <c r="A17" s="173" t="s">
        <v>23</v>
      </c>
      <c r="B17" s="187" t="s">
        <v>199</v>
      </c>
      <c r="C17" s="317"/>
      <c r="D17" s="317"/>
      <c r="E17" s="317"/>
      <c r="F17" s="194">
        <f>+F18+F19+F20+F21+F22</f>
        <v>0</v>
      </c>
      <c r="G17" s="181" t="s">
        <v>150</v>
      </c>
      <c r="H17" s="314"/>
      <c r="I17" s="314"/>
      <c r="J17" s="314"/>
      <c r="K17" s="42"/>
      <c r="L17" s="539"/>
    </row>
    <row r="18" spans="1:12" ht="12.75" customHeight="1">
      <c r="A18" s="175" t="s">
        <v>24</v>
      </c>
      <c r="B18" s="188" t="s">
        <v>189</v>
      </c>
      <c r="C18" s="318"/>
      <c r="D18" s="318"/>
      <c r="E18" s="318"/>
      <c r="F18" s="42"/>
      <c r="G18" s="181" t="s">
        <v>153</v>
      </c>
      <c r="H18" s="314"/>
      <c r="I18" s="314"/>
      <c r="J18" s="314"/>
      <c r="K18" s="42"/>
      <c r="L18" s="539"/>
    </row>
    <row r="19" spans="1:12" ht="12.75" customHeight="1">
      <c r="A19" s="173" t="s">
        <v>25</v>
      </c>
      <c r="B19" s="188" t="s">
        <v>190</v>
      </c>
      <c r="C19" s="318"/>
      <c r="D19" s="318"/>
      <c r="E19" s="318"/>
      <c r="F19" s="42"/>
      <c r="G19" s="181" t="s">
        <v>124</v>
      </c>
      <c r="H19" s="314"/>
      <c r="I19" s="314"/>
      <c r="J19" s="314"/>
      <c r="K19" s="42"/>
      <c r="L19" s="539"/>
    </row>
    <row r="20" spans="1:12" ht="12.75" customHeight="1">
      <c r="A20" s="175" t="s">
        <v>26</v>
      </c>
      <c r="B20" s="188" t="s">
        <v>191</v>
      </c>
      <c r="C20" s="318"/>
      <c r="D20" s="318"/>
      <c r="E20" s="318"/>
      <c r="F20" s="42"/>
      <c r="G20" s="181" t="s">
        <v>125</v>
      </c>
      <c r="H20" s="314"/>
      <c r="I20" s="314"/>
      <c r="J20" s="314"/>
      <c r="K20" s="42"/>
      <c r="L20" s="539"/>
    </row>
    <row r="21" spans="1:12" ht="12.75" customHeight="1">
      <c r="A21" s="173" t="s">
        <v>27</v>
      </c>
      <c r="B21" s="188" t="s">
        <v>192</v>
      </c>
      <c r="C21" s="318"/>
      <c r="D21" s="318"/>
      <c r="E21" s="318"/>
      <c r="F21" s="42"/>
      <c r="G21" s="180" t="s">
        <v>186</v>
      </c>
      <c r="H21" s="314"/>
      <c r="I21" s="314"/>
      <c r="J21" s="314"/>
      <c r="K21" s="42"/>
      <c r="L21" s="539"/>
    </row>
    <row r="22" spans="1:12" ht="12.75" customHeight="1">
      <c r="A22" s="175" t="s">
        <v>28</v>
      </c>
      <c r="B22" s="189" t="s">
        <v>193</v>
      </c>
      <c r="C22" s="189"/>
      <c r="D22" s="189"/>
      <c r="E22" s="189"/>
      <c r="F22" s="42"/>
      <c r="G22" s="181" t="s">
        <v>154</v>
      </c>
      <c r="H22" s="314"/>
      <c r="I22" s="314"/>
      <c r="J22" s="314"/>
      <c r="K22" s="42"/>
      <c r="L22" s="539"/>
    </row>
    <row r="23" spans="1:12" ht="12.75" customHeight="1">
      <c r="A23" s="173" t="s">
        <v>29</v>
      </c>
      <c r="B23" s="190" t="s">
        <v>538</v>
      </c>
      <c r="C23" s="190"/>
      <c r="D23" s="190"/>
      <c r="E23" s="190"/>
      <c r="F23" s="183">
        <f>+F24+F25+F26+F27+F28</f>
        <v>0</v>
      </c>
      <c r="G23" s="191" t="s">
        <v>152</v>
      </c>
      <c r="H23" s="314"/>
      <c r="I23" s="314"/>
      <c r="J23" s="314"/>
      <c r="K23" s="42"/>
      <c r="L23" s="539"/>
    </row>
    <row r="24" spans="1:12" ht="12.75" customHeight="1">
      <c r="A24" s="175" t="s">
        <v>30</v>
      </c>
      <c r="B24" s="189" t="s">
        <v>194</v>
      </c>
      <c r="C24" s="189"/>
      <c r="D24" s="189"/>
      <c r="E24" s="189"/>
      <c r="F24" s="42"/>
      <c r="G24" s="191" t="s">
        <v>340</v>
      </c>
      <c r="H24" s="314"/>
      <c r="I24" s="314"/>
      <c r="J24" s="314"/>
      <c r="K24" s="42"/>
      <c r="L24" s="539"/>
    </row>
    <row r="25" spans="1:12" ht="12.75" customHeight="1">
      <c r="A25" s="173" t="s">
        <v>31</v>
      </c>
      <c r="B25" s="189" t="s">
        <v>195</v>
      </c>
      <c r="C25" s="189"/>
      <c r="D25" s="189"/>
      <c r="E25" s="189"/>
      <c r="F25" s="42"/>
      <c r="G25" s="186"/>
      <c r="H25" s="324"/>
      <c r="I25" s="324"/>
      <c r="J25" s="324"/>
      <c r="K25" s="42"/>
      <c r="L25" s="539"/>
    </row>
    <row r="26" spans="1:12" ht="12.75" customHeight="1">
      <c r="A26" s="175" t="s">
        <v>32</v>
      </c>
      <c r="B26" s="188" t="s">
        <v>196</v>
      </c>
      <c r="C26" s="318"/>
      <c r="D26" s="318"/>
      <c r="E26" s="318"/>
      <c r="F26" s="42"/>
      <c r="G26" s="61"/>
      <c r="H26" s="312"/>
      <c r="I26" s="312"/>
      <c r="J26" s="312"/>
      <c r="K26" s="42"/>
      <c r="L26" s="539"/>
    </row>
    <row r="27" spans="1:12" ht="12.75" customHeight="1">
      <c r="A27" s="173" t="s">
        <v>33</v>
      </c>
      <c r="B27" s="192" t="s">
        <v>197</v>
      </c>
      <c r="C27" s="319"/>
      <c r="D27" s="319"/>
      <c r="E27" s="319"/>
      <c r="F27" s="42"/>
      <c r="G27" s="23"/>
      <c r="H27" s="312"/>
      <c r="I27" s="312"/>
      <c r="J27" s="312"/>
      <c r="K27" s="42"/>
      <c r="L27" s="539"/>
    </row>
    <row r="28" spans="1:12" ht="12.75" customHeight="1" thickBot="1">
      <c r="A28" s="175" t="s">
        <v>34</v>
      </c>
      <c r="B28" s="193" t="s">
        <v>198</v>
      </c>
      <c r="C28" s="320"/>
      <c r="D28" s="320"/>
      <c r="E28" s="320"/>
      <c r="F28" s="42"/>
      <c r="G28" s="61"/>
      <c r="H28" s="312"/>
      <c r="I28" s="312"/>
      <c r="J28" s="312"/>
      <c r="K28" s="42"/>
      <c r="L28" s="539"/>
    </row>
    <row r="29" spans="1:12" ht="24" customHeight="1" thickBot="1">
      <c r="A29" s="178" t="s">
        <v>35</v>
      </c>
      <c r="B29" s="63" t="s">
        <v>338</v>
      </c>
      <c r="C29" s="301"/>
      <c r="D29" s="301"/>
      <c r="E29" s="301"/>
      <c r="F29" s="164">
        <f>+F17+F23</f>
        <v>0</v>
      </c>
      <c r="G29" s="494" t="s">
        <v>341</v>
      </c>
      <c r="H29" s="495"/>
      <c r="I29" s="495"/>
      <c r="J29" s="495"/>
      <c r="K29" s="496">
        <f>SUM(K17:K28)</f>
        <v>0</v>
      </c>
      <c r="L29" s="539"/>
    </row>
    <row r="30" spans="1:12" ht="26.25" thickBot="1">
      <c r="A30" s="178" t="s">
        <v>36</v>
      </c>
      <c r="B30" s="178" t="s">
        <v>342</v>
      </c>
      <c r="C30" s="178"/>
      <c r="D30" s="178">
        <v>33485</v>
      </c>
      <c r="E30" s="178">
        <v>44016</v>
      </c>
      <c r="F30" s="493">
        <f>+F16+F29</f>
        <v>77501</v>
      </c>
      <c r="G30" s="178" t="s">
        <v>343</v>
      </c>
      <c r="H30" s="178">
        <v>20000</v>
      </c>
      <c r="I30" s="178">
        <v>56634</v>
      </c>
      <c r="J30" s="178">
        <v>42864</v>
      </c>
      <c r="K30" s="493">
        <f>+K16+K29</f>
        <v>99498</v>
      </c>
      <c r="L30" s="539"/>
    </row>
    <row r="31" spans="1:12" ht="13.5" thickBot="1">
      <c r="A31" s="178" t="s">
        <v>37</v>
      </c>
      <c r="B31" s="178" t="s">
        <v>128</v>
      </c>
      <c r="C31" s="178"/>
      <c r="D31" s="178"/>
      <c r="E31" s="178"/>
      <c r="F31" s="493">
        <f>IF(F16-K16&lt;0,K16-F16,"-")</f>
        <v>21997</v>
      </c>
      <c r="G31" s="178" t="s">
        <v>129</v>
      </c>
      <c r="H31" s="178"/>
      <c r="I31" s="178"/>
      <c r="J31" s="178"/>
      <c r="K31" s="493" t="str">
        <f>IF(F16-K16&gt;0,F16-K16,"-")</f>
        <v>-</v>
      </c>
      <c r="L31" s="539"/>
    </row>
    <row r="32" spans="1:12" ht="13.5" thickBot="1">
      <c r="A32" s="178" t="s">
        <v>38</v>
      </c>
      <c r="B32" s="178" t="s">
        <v>187</v>
      </c>
      <c r="C32" s="178"/>
      <c r="D32" s="178"/>
      <c r="E32" s="178"/>
      <c r="F32" s="493" t="str">
        <f>IF(F16+F29-K25&lt;0,K25-(F16+F29),"-")</f>
        <v>-</v>
      </c>
      <c r="G32" s="178" t="s">
        <v>188</v>
      </c>
      <c r="H32" s="178"/>
      <c r="I32" s="178"/>
      <c r="J32" s="178"/>
      <c r="K32" s="493"/>
      <c r="L32" s="539"/>
    </row>
  </sheetData>
  <sheetProtection/>
  <mergeCells count="2">
    <mergeCell ref="A3:A4"/>
    <mergeCell ref="L1:L32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&amp;R2.2. melléklet a ../2015.(XI.25.) önkormányzati rendelet-tervezethez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64" t="s">
        <v>119</v>
      </c>
      <c r="E1" s="67" t="s">
        <v>123</v>
      </c>
    </row>
    <row r="3" spans="1:5" ht="12.75">
      <c r="A3" s="68"/>
      <c r="B3" s="69"/>
      <c r="C3" s="68"/>
      <c r="D3" s="71"/>
      <c r="E3" s="69"/>
    </row>
    <row r="4" spans="1:5" ht="15.75">
      <c r="A4" s="45" t="str">
        <f>+ÖSSZEFÜGGÉSEK!A5</f>
        <v>2015. évi előirányzat BEVÉTELEK</v>
      </c>
      <c r="B4" s="70"/>
      <c r="C4" s="73"/>
      <c r="D4" s="71"/>
      <c r="E4" s="69"/>
    </row>
    <row r="5" spans="1:5" ht="12.75">
      <c r="A5" s="68"/>
      <c r="B5" s="69"/>
      <c r="C5" s="68"/>
      <c r="D5" s="71"/>
      <c r="E5" s="69"/>
    </row>
    <row r="6" spans="1:5" ht="12.75">
      <c r="A6" s="68" t="s">
        <v>474</v>
      </c>
      <c r="B6" s="69">
        <f>+'1.1.sz.mell.'!D62</f>
        <v>274647</v>
      </c>
      <c r="C6" s="68" t="s">
        <v>435</v>
      </c>
      <c r="D6" s="71">
        <f>+'2.1.sz.mell  '!F17+'2.2.sz.mell  '!F16</f>
        <v>409803</v>
      </c>
      <c r="E6" s="69">
        <f aca="true" t="shared" si="0" ref="E6:E15">+B6-D6</f>
        <v>-135156</v>
      </c>
    </row>
    <row r="7" spans="1:5" ht="12.75">
      <c r="A7" s="68" t="s">
        <v>475</v>
      </c>
      <c r="B7" s="69">
        <f>+'1.1.sz.mell.'!D86</f>
        <v>18656</v>
      </c>
      <c r="C7" s="68" t="s">
        <v>436</v>
      </c>
      <c r="D7" s="71">
        <f>+'2.1.sz.mell  '!F28+'2.2.sz.mell  '!F29</f>
        <v>24884</v>
      </c>
      <c r="E7" s="69">
        <f t="shared" si="0"/>
        <v>-6228</v>
      </c>
    </row>
    <row r="8" spans="1:5" ht="12.75">
      <c r="A8" s="68" t="s">
        <v>476</v>
      </c>
      <c r="B8" s="69">
        <f>+'1.1.sz.mell.'!D87</f>
        <v>293303</v>
      </c>
      <c r="C8" s="68" t="s">
        <v>437</v>
      </c>
      <c r="D8" s="71">
        <f>+'2.1.sz.mell  '!F29+'2.2.sz.mell  '!F30</f>
        <v>434687</v>
      </c>
      <c r="E8" s="69">
        <f t="shared" si="0"/>
        <v>-141384</v>
      </c>
    </row>
    <row r="9" spans="1:5" ht="12.75">
      <c r="A9" s="68"/>
      <c r="B9" s="69"/>
      <c r="C9" s="68"/>
      <c r="D9" s="71"/>
      <c r="E9" s="69"/>
    </row>
    <row r="10" spans="1:5" ht="12.75">
      <c r="A10" s="68"/>
      <c r="B10" s="69"/>
      <c r="C10" s="68"/>
      <c r="D10" s="71"/>
      <c r="E10" s="69"/>
    </row>
    <row r="11" spans="1:5" ht="15.75">
      <c r="A11" s="45" t="str">
        <f>+ÖSSZEFÜGGÉSEK!A12</f>
        <v>2015. évi előirányzat KIADÁSOK</v>
      </c>
      <c r="B11" s="70"/>
      <c r="C11" s="73"/>
      <c r="D11" s="71"/>
      <c r="E11" s="69"/>
    </row>
    <row r="12" spans="1:5" ht="12.75">
      <c r="A12" s="68"/>
      <c r="B12" s="69"/>
      <c r="C12" s="68"/>
      <c r="D12" s="71"/>
      <c r="E12" s="69"/>
    </row>
    <row r="13" spans="1:5" ht="12.75">
      <c r="A13" s="68" t="s">
        <v>477</v>
      </c>
      <c r="B13" s="69">
        <f>+'1.1.sz.mell.'!D128</f>
        <v>293303</v>
      </c>
      <c r="C13" s="68" t="s">
        <v>438</v>
      </c>
      <c r="D13" s="71">
        <f>+'2.1.sz.mell  '!K17+'2.2.sz.mell  '!K16</f>
        <v>434687</v>
      </c>
      <c r="E13" s="69">
        <f t="shared" si="0"/>
        <v>-141384</v>
      </c>
    </row>
    <row r="14" spans="1:5" ht="12.75">
      <c r="A14" s="68" t="s">
        <v>478</v>
      </c>
      <c r="B14" s="69">
        <f>+'1.1.sz.mell.'!D153</f>
        <v>0</v>
      </c>
      <c r="C14" s="68" t="s">
        <v>439</v>
      </c>
      <c r="D14" s="71">
        <f>+'2.1.sz.mell  '!K28+'2.2.sz.mell  '!K29</f>
        <v>0</v>
      </c>
      <c r="E14" s="69">
        <f t="shared" si="0"/>
        <v>0</v>
      </c>
    </row>
    <row r="15" spans="1:5" ht="12.75">
      <c r="A15" s="68" t="s">
        <v>479</v>
      </c>
      <c r="B15" s="69">
        <f>+'1.1.sz.mell.'!D154</f>
        <v>293303</v>
      </c>
      <c r="C15" s="68" t="s">
        <v>440</v>
      </c>
      <c r="D15" s="71">
        <f>+'2.1.sz.mell  '!K29+'2.2.sz.mell  '!K30</f>
        <v>434687</v>
      </c>
      <c r="E15" s="69">
        <f t="shared" si="0"/>
        <v>-141384</v>
      </c>
    </row>
    <row r="16" spans="1:5" ht="12.75">
      <c r="A16" s="65"/>
      <c r="B16" s="65"/>
      <c r="C16" s="68"/>
      <c r="D16" s="71"/>
      <c r="E16" s="66"/>
    </row>
    <row r="17" spans="1:5" ht="12.75">
      <c r="A17" s="65"/>
      <c r="B17" s="65"/>
      <c r="C17" s="65"/>
      <c r="D17" s="65"/>
      <c r="E17" s="65"/>
    </row>
    <row r="18" spans="1:5" ht="12.75">
      <c r="A18" s="65"/>
      <c r="B18" s="65"/>
      <c r="C18" s="65"/>
      <c r="D18" s="65"/>
      <c r="E18" s="65"/>
    </row>
    <row r="19" spans="1:5" ht="12.75">
      <c r="A19" s="65"/>
      <c r="B19" s="65"/>
      <c r="C19" s="65"/>
      <c r="D19" s="65"/>
      <c r="E19" s="65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23"/>
  <sheetViews>
    <sheetView workbookViewId="0" topLeftCell="A1">
      <selection activeCell="K14" sqref="K14"/>
    </sheetView>
  </sheetViews>
  <sheetFormatPr defaultColWidth="9.00390625" defaultRowHeight="12.75"/>
  <cols>
    <col min="1" max="1" width="42.625" style="21" customWidth="1"/>
    <col min="2" max="2" width="12.625" style="20" customWidth="1"/>
    <col min="3" max="3" width="13.50390625" style="20" customWidth="1"/>
    <col min="4" max="4" width="13.875" style="20" customWidth="1"/>
    <col min="5" max="6" width="13.00390625" style="20" customWidth="1"/>
    <col min="7" max="7" width="11.375" style="32" customWidth="1"/>
    <col min="8" max="9" width="12.875" style="20" customWidth="1"/>
    <col min="10" max="10" width="13.875" style="20" customWidth="1"/>
    <col min="11" max="16384" width="9.375" style="20" customWidth="1"/>
  </cols>
  <sheetData>
    <row r="1" spans="1:7" ht="25.5" customHeight="1">
      <c r="A1" s="543" t="s">
        <v>0</v>
      </c>
      <c r="B1" s="543"/>
      <c r="C1" s="543"/>
      <c r="D1" s="543"/>
      <c r="E1" s="543"/>
      <c r="F1" s="543"/>
      <c r="G1" s="543"/>
    </row>
    <row r="2" spans="1:8" ht="22.5" customHeight="1" thickBot="1">
      <c r="A2" s="88"/>
      <c r="B2" s="32"/>
      <c r="C2" s="32"/>
      <c r="D2" s="32"/>
      <c r="E2" s="32"/>
      <c r="F2" s="544" t="s">
        <v>576</v>
      </c>
      <c r="G2" s="530"/>
      <c r="H2" s="530"/>
    </row>
    <row r="3" spans="1:8" s="22" customFormat="1" ht="44.25" customHeight="1" thickBot="1">
      <c r="A3" s="89" t="s">
        <v>57</v>
      </c>
      <c r="B3" s="90" t="s">
        <v>58</v>
      </c>
      <c r="C3" s="90" t="s">
        <v>59</v>
      </c>
      <c r="D3" s="328" t="str">
        <f>+CONCATENATE("Felhasználás   ",LEFT(ÖSSZEFÜGGÉSEK!A5,4)-1,". XII. 31-ig")</f>
        <v>Felhasználás   2014. XII. 31-ig</v>
      </c>
      <c r="E3" s="333" t="str">
        <f>+'1.1.sz.mell.'!D3</f>
        <v>2015. évi előirányzat</v>
      </c>
      <c r="F3" s="333" t="s">
        <v>545</v>
      </c>
      <c r="G3" s="333" t="s">
        <v>542</v>
      </c>
      <c r="H3" s="334" t="s">
        <v>541</v>
      </c>
    </row>
    <row r="4" spans="1:8" s="32" customFormat="1" ht="12" customHeight="1" thickBot="1">
      <c r="A4" s="30" t="s">
        <v>441</v>
      </c>
      <c r="B4" s="31" t="s">
        <v>442</v>
      </c>
      <c r="C4" s="31" t="s">
        <v>443</v>
      </c>
      <c r="D4" s="329" t="s">
        <v>445</v>
      </c>
      <c r="E4" s="157" t="s">
        <v>444</v>
      </c>
      <c r="F4" s="157"/>
      <c r="G4" s="157" t="s">
        <v>446</v>
      </c>
      <c r="H4" s="335" t="s">
        <v>447</v>
      </c>
    </row>
    <row r="5" spans="1:8" ht="15.75" customHeight="1">
      <c r="A5" s="249" t="s">
        <v>503</v>
      </c>
      <c r="B5" s="10">
        <v>1000</v>
      </c>
      <c r="C5" s="251" t="s">
        <v>501</v>
      </c>
      <c r="D5" s="10"/>
      <c r="E5" s="330">
        <v>1000</v>
      </c>
      <c r="F5" s="330">
        <v>1000</v>
      </c>
      <c r="G5" s="331">
        <f>B5-D5-E5</f>
        <v>0</v>
      </c>
      <c r="H5" s="332">
        <v>1000</v>
      </c>
    </row>
    <row r="6" spans="1:8" ht="15.75" customHeight="1">
      <c r="A6" s="249" t="s">
        <v>502</v>
      </c>
      <c r="B6" s="10">
        <v>900</v>
      </c>
      <c r="C6" s="251" t="s">
        <v>501</v>
      </c>
      <c r="D6" s="10"/>
      <c r="E6" s="10">
        <v>900</v>
      </c>
      <c r="F6" s="10">
        <v>900</v>
      </c>
      <c r="G6" s="325">
        <f>B6-D6-E6</f>
        <v>0</v>
      </c>
      <c r="H6" s="326">
        <v>900</v>
      </c>
    </row>
    <row r="7" spans="1:8" ht="15.75" customHeight="1">
      <c r="A7" s="249" t="s">
        <v>504</v>
      </c>
      <c r="B7" s="10">
        <v>1000</v>
      </c>
      <c r="C7" s="251" t="s">
        <v>501</v>
      </c>
      <c r="D7" s="10"/>
      <c r="E7" s="10">
        <v>1000</v>
      </c>
      <c r="F7" s="10">
        <v>1000</v>
      </c>
      <c r="G7" s="325">
        <f>B7-D7-E7</f>
        <v>0</v>
      </c>
      <c r="H7" s="326">
        <v>1000</v>
      </c>
    </row>
    <row r="8" spans="1:8" ht="15.75" customHeight="1">
      <c r="A8" s="250" t="s">
        <v>505</v>
      </c>
      <c r="B8" s="10">
        <v>300</v>
      </c>
      <c r="C8" s="251" t="s">
        <v>501</v>
      </c>
      <c r="D8" s="10"/>
      <c r="E8" s="10">
        <v>300</v>
      </c>
      <c r="F8" s="10">
        <v>300</v>
      </c>
      <c r="G8" s="325">
        <f>B8-D8-E8</f>
        <v>0</v>
      </c>
      <c r="H8" s="326">
        <v>300</v>
      </c>
    </row>
    <row r="9" spans="1:8" ht="15.75" customHeight="1">
      <c r="A9" s="249" t="s">
        <v>506</v>
      </c>
      <c r="B9" s="10">
        <v>1400</v>
      </c>
      <c r="C9" s="251" t="s">
        <v>501</v>
      </c>
      <c r="D9" s="10"/>
      <c r="E9" s="10">
        <v>1400</v>
      </c>
      <c r="F9" s="10">
        <v>1400</v>
      </c>
      <c r="G9" s="325"/>
      <c r="H9" s="326">
        <v>1400</v>
      </c>
    </row>
    <row r="10" spans="1:8" ht="15.75" customHeight="1">
      <c r="A10" s="250" t="s">
        <v>508</v>
      </c>
      <c r="B10" s="10">
        <v>400</v>
      </c>
      <c r="C10" s="251" t="s">
        <v>501</v>
      </c>
      <c r="D10" s="10"/>
      <c r="E10" s="10">
        <v>400</v>
      </c>
      <c r="F10" s="10">
        <v>442</v>
      </c>
      <c r="G10" s="325"/>
      <c r="H10" s="326">
        <v>442</v>
      </c>
    </row>
    <row r="11" spans="1:8" ht="15.75" customHeight="1">
      <c r="A11" s="249" t="s">
        <v>546</v>
      </c>
      <c r="B11" s="10"/>
      <c r="C11" s="251"/>
      <c r="D11" s="10"/>
      <c r="E11" s="10"/>
      <c r="F11" s="10">
        <v>254</v>
      </c>
      <c r="G11" s="325"/>
      <c r="H11" s="326">
        <v>254</v>
      </c>
    </row>
    <row r="12" spans="1:8" ht="15.75" customHeight="1">
      <c r="A12" s="249" t="s">
        <v>547</v>
      </c>
      <c r="B12" s="10"/>
      <c r="C12" s="251"/>
      <c r="D12" s="10"/>
      <c r="E12" s="10"/>
      <c r="F12" s="10">
        <v>89</v>
      </c>
      <c r="G12" s="325"/>
      <c r="H12" s="326">
        <v>89</v>
      </c>
    </row>
    <row r="13" spans="1:8" ht="15.75" customHeight="1">
      <c r="A13" s="249" t="s">
        <v>548</v>
      </c>
      <c r="B13" s="10"/>
      <c r="C13" s="251"/>
      <c r="D13" s="10"/>
      <c r="E13" s="10"/>
      <c r="F13" s="10">
        <v>200</v>
      </c>
      <c r="G13" s="325"/>
      <c r="H13" s="326">
        <v>200</v>
      </c>
    </row>
    <row r="14" spans="1:8" ht="15.75" customHeight="1">
      <c r="A14" s="249" t="s">
        <v>549</v>
      </c>
      <c r="B14" s="10"/>
      <c r="C14" s="251"/>
      <c r="D14" s="10"/>
      <c r="E14" s="10"/>
      <c r="F14" s="10">
        <v>445</v>
      </c>
      <c r="G14" s="325"/>
      <c r="H14" s="326">
        <v>445</v>
      </c>
    </row>
    <row r="15" spans="1:8" ht="15.75" customHeight="1">
      <c r="A15" s="249" t="s">
        <v>550</v>
      </c>
      <c r="B15" s="10"/>
      <c r="C15" s="251"/>
      <c r="D15" s="10"/>
      <c r="E15" s="10"/>
      <c r="F15" s="10">
        <v>10500</v>
      </c>
      <c r="G15" s="325"/>
      <c r="H15" s="326">
        <v>10500</v>
      </c>
    </row>
    <row r="16" spans="1:8" ht="15.75" customHeight="1">
      <c r="A16" s="249" t="s">
        <v>552</v>
      </c>
      <c r="B16" s="10"/>
      <c r="C16" s="251"/>
      <c r="D16" s="10"/>
      <c r="E16" s="10"/>
      <c r="F16" s="10">
        <v>5611</v>
      </c>
      <c r="G16" s="325"/>
      <c r="H16" s="326">
        <v>5611</v>
      </c>
    </row>
    <row r="17" spans="1:8" ht="15.75" customHeight="1">
      <c r="A17" s="249"/>
      <c r="B17" s="10"/>
      <c r="C17" s="251"/>
      <c r="D17" s="10"/>
      <c r="E17" s="10"/>
      <c r="F17" s="10"/>
      <c r="G17" s="325"/>
      <c r="H17" s="326"/>
    </row>
    <row r="18" spans="1:8" ht="15.75" customHeight="1">
      <c r="A18" s="249"/>
      <c r="B18" s="10"/>
      <c r="C18" s="251"/>
      <c r="D18" s="10"/>
      <c r="E18" s="10"/>
      <c r="F18" s="10"/>
      <c r="G18" s="325"/>
      <c r="H18" s="326"/>
    </row>
    <row r="19" spans="1:8" ht="15.75" customHeight="1">
      <c r="A19" s="249"/>
      <c r="B19" s="10"/>
      <c r="C19" s="251"/>
      <c r="D19" s="10"/>
      <c r="E19" s="10"/>
      <c r="F19" s="10"/>
      <c r="G19" s="325"/>
      <c r="H19" s="326"/>
    </row>
    <row r="20" spans="1:8" ht="15.75" customHeight="1">
      <c r="A20" s="249"/>
      <c r="B20" s="10"/>
      <c r="C20" s="251"/>
      <c r="D20" s="10"/>
      <c r="E20" s="10"/>
      <c r="F20" s="10"/>
      <c r="G20" s="325"/>
      <c r="H20" s="326"/>
    </row>
    <row r="21" spans="1:8" ht="15.75" customHeight="1">
      <c r="A21" s="249"/>
      <c r="B21" s="10"/>
      <c r="C21" s="251"/>
      <c r="D21" s="10"/>
      <c r="E21" s="10"/>
      <c r="F21" s="10"/>
      <c r="G21" s="325">
        <f>B21-D21-E21</f>
        <v>0</v>
      </c>
      <c r="H21" s="326"/>
    </row>
    <row r="22" spans="1:8" ht="15.75" customHeight="1" thickBot="1">
      <c r="A22" s="33"/>
      <c r="B22" s="11"/>
      <c r="C22" s="252"/>
      <c r="D22" s="11"/>
      <c r="E22" s="11"/>
      <c r="F22" s="11"/>
      <c r="G22" s="336">
        <f>B22-D22-E22</f>
        <v>0</v>
      </c>
      <c r="H22" s="337"/>
    </row>
    <row r="23" spans="1:8" s="35" customFormat="1" ht="18" customHeight="1" thickBot="1" thickTop="1">
      <c r="A23" s="91" t="s">
        <v>56</v>
      </c>
      <c r="B23" s="34">
        <f>SUM(B5:B22)</f>
        <v>5000</v>
      </c>
      <c r="C23" s="338"/>
      <c r="D23" s="339">
        <f>SUM(D5:D22)</f>
        <v>0</v>
      </c>
      <c r="E23" s="339">
        <f>SUM(E5:E22)</f>
        <v>5000</v>
      </c>
      <c r="F23" s="339">
        <v>22141</v>
      </c>
      <c r="G23" s="339">
        <f>SUM(G5:G22)</f>
        <v>0</v>
      </c>
      <c r="H23" s="340">
        <v>22141</v>
      </c>
    </row>
  </sheetData>
  <sheetProtection/>
  <mergeCells count="2">
    <mergeCell ref="A1:G1"/>
    <mergeCell ref="F2:H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./2015. (XI.24.)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24"/>
  <sheetViews>
    <sheetView workbookViewId="0" topLeftCell="A1">
      <selection activeCell="H25" sqref="H25"/>
    </sheetView>
  </sheetViews>
  <sheetFormatPr defaultColWidth="9.00390625" defaultRowHeight="12.75"/>
  <cols>
    <col min="1" max="1" width="47.375" style="21" customWidth="1"/>
    <col min="2" max="2" width="13.625" style="20" customWidth="1"/>
    <col min="3" max="3" width="12.50390625" style="20" customWidth="1"/>
    <col min="4" max="4" width="14.125" style="20" customWidth="1"/>
    <col min="5" max="5" width="12.125" style="20" customWidth="1"/>
    <col min="6" max="7" width="8.50390625" style="20" customWidth="1"/>
    <col min="8" max="9" width="12.875" style="20" customWidth="1"/>
    <col min="10" max="10" width="13.875" style="20" customWidth="1"/>
    <col min="11" max="16384" width="9.375" style="20" customWidth="1"/>
  </cols>
  <sheetData>
    <row r="1" spans="1:7" ht="24.75" customHeight="1">
      <c r="A1" s="543" t="s">
        <v>1</v>
      </c>
      <c r="B1" s="543"/>
      <c r="C1" s="543"/>
      <c r="D1" s="543"/>
      <c r="E1" s="543"/>
      <c r="F1" s="543"/>
      <c r="G1" s="486"/>
    </row>
    <row r="2" spans="1:8" ht="23.25" customHeight="1" thickBot="1">
      <c r="A2" s="88"/>
      <c r="B2" s="32"/>
      <c r="C2" s="32"/>
      <c r="D2" s="32"/>
      <c r="E2" s="32"/>
      <c r="F2" s="29"/>
      <c r="G2" s="29"/>
      <c r="H2" s="20" t="s">
        <v>180</v>
      </c>
    </row>
    <row r="3" spans="1:8" s="22" customFormat="1" ht="48.75" customHeight="1" thickBot="1">
      <c r="A3" s="89" t="s">
        <v>60</v>
      </c>
      <c r="B3" s="90" t="s">
        <v>58</v>
      </c>
      <c r="C3" s="90" t="s">
        <v>59</v>
      </c>
      <c r="D3" s="90" t="str">
        <f>+'3.sz.mell.'!D3</f>
        <v>Felhasználás   2014. XII. 31-ig</v>
      </c>
      <c r="E3" s="343" t="str">
        <f>+'3.sz.mell.'!E3</f>
        <v>2015. évi előirányzat</v>
      </c>
      <c r="F3" s="344" t="s">
        <v>561</v>
      </c>
      <c r="G3" s="344" t="s">
        <v>542</v>
      </c>
      <c r="H3" s="345" t="s">
        <v>536</v>
      </c>
    </row>
    <row r="4" spans="1:8" s="32" customFormat="1" ht="15" customHeight="1" thickBot="1" thickTop="1">
      <c r="A4" s="30" t="s">
        <v>441</v>
      </c>
      <c r="B4" s="31" t="s">
        <v>442</v>
      </c>
      <c r="C4" s="31" t="s">
        <v>443</v>
      </c>
      <c r="D4" s="329" t="s">
        <v>445</v>
      </c>
      <c r="E4" s="348" t="s">
        <v>444</v>
      </c>
      <c r="F4" s="348" t="s">
        <v>446</v>
      </c>
      <c r="G4" s="348"/>
      <c r="H4" s="349"/>
    </row>
    <row r="5" spans="1:8" ht="22.5" customHeight="1">
      <c r="A5" s="36" t="s">
        <v>507</v>
      </c>
      <c r="B5" s="37">
        <v>15000</v>
      </c>
      <c r="C5" s="253" t="s">
        <v>501</v>
      </c>
      <c r="D5" s="37"/>
      <c r="E5" s="346">
        <v>15000</v>
      </c>
      <c r="F5" s="347">
        <v>15000</v>
      </c>
      <c r="G5" s="347"/>
      <c r="H5" s="332">
        <v>15000</v>
      </c>
    </row>
    <row r="6" spans="1:8" ht="15.75" customHeight="1">
      <c r="A6" s="36" t="s">
        <v>551</v>
      </c>
      <c r="B6" s="37"/>
      <c r="C6" s="253"/>
      <c r="D6" s="37"/>
      <c r="E6" s="37"/>
      <c r="F6" s="341">
        <v>19493</v>
      </c>
      <c r="G6" s="341">
        <v>-1129</v>
      </c>
      <c r="H6" s="326">
        <v>18364</v>
      </c>
    </row>
    <row r="7" spans="1:8" ht="15.75" customHeight="1">
      <c r="A7" s="36" t="s">
        <v>564</v>
      </c>
      <c r="B7" s="37"/>
      <c r="C7" s="253"/>
      <c r="D7" s="37"/>
      <c r="E7" s="37"/>
      <c r="F7" s="341">
        <f aca="true" t="shared" si="0" ref="F7:F23">B7-D7-E7</f>
        <v>0</v>
      </c>
      <c r="G7" s="341">
        <v>8636</v>
      </c>
      <c r="H7" s="326">
        <v>8636</v>
      </c>
    </row>
    <row r="8" spans="1:8" ht="15.75" customHeight="1">
      <c r="A8" s="36" t="s">
        <v>565</v>
      </c>
      <c r="B8" s="37"/>
      <c r="C8" s="253"/>
      <c r="D8" s="37"/>
      <c r="E8" s="37"/>
      <c r="F8" s="341">
        <f t="shared" si="0"/>
        <v>0</v>
      </c>
      <c r="G8" s="341">
        <v>7419</v>
      </c>
      <c r="H8" s="326">
        <v>7419</v>
      </c>
    </row>
    <row r="9" spans="1:8" ht="15.75" customHeight="1">
      <c r="A9" s="36" t="s">
        <v>566</v>
      </c>
      <c r="B9" s="37"/>
      <c r="C9" s="253"/>
      <c r="D9" s="37"/>
      <c r="E9" s="37"/>
      <c r="F9" s="341">
        <f t="shared" si="0"/>
        <v>0</v>
      </c>
      <c r="G9" s="341">
        <v>3892</v>
      </c>
      <c r="H9" s="326">
        <v>3892</v>
      </c>
    </row>
    <row r="10" spans="1:8" ht="15.75" customHeight="1">
      <c r="A10" s="36" t="s">
        <v>567</v>
      </c>
      <c r="B10" s="37"/>
      <c r="C10" s="253"/>
      <c r="D10" s="37"/>
      <c r="E10" s="37"/>
      <c r="F10" s="341">
        <f t="shared" si="0"/>
        <v>0</v>
      </c>
      <c r="G10" s="341">
        <v>8474</v>
      </c>
      <c r="H10" s="326">
        <v>8474</v>
      </c>
    </row>
    <row r="11" spans="1:8" ht="15.75" customHeight="1">
      <c r="A11" s="36" t="s">
        <v>568</v>
      </c>
      <c r="B11" s="37"/>
      <c r="C11" s="253"/>
      <c r="D11" s="37"/>
      <c r="E11" s="37"/>
      <c r="F11" s="341">
        <f t="shared" si="0"/>
        <v>0</v>
      </c>
      <c r="G11" s="341">
        <v>15572</v>
      </c>
      <c r="H11" s="326">
        <v>15572</v>
      </c>
    </row>
    <row r="12" spans="1:8" ht="15.75" customHeight="1">
      <c r="A12" s="36"/>
      <c r="B12" s="37"/>
      <c r="C12" s="253"/>
      <c r="D12" s="37"/>
      <c r="E12" s="37"/>
      <c r="F12" s="341">
        <f t="shared" si="0"/>
        <v>0</v>
      </c>
      <c r="G12" s="341"/>
      <c r="H12" s="326"/>
    </row>
    <row r="13" spans="1:8" ht="15.75" customHeight="1">
      <c r="A13" s="36"/>
      <c r="B13" s="37"/>
      <c r="C13" s="253"/>
      <c r="D13" s="37"/>
      <c r="E13" s="37"/>
      <c r="F13" s="341">
        <f t="shared" si="0"/>
        <v>0</v>
      </c>
      <c r="G13" s="341"/>
      <c r="H13" s="326"/>
    </row>
    <row r="14" spans="1:8" ht="15.75" customHeight="1">
      <c r="A14" s="36"/>
      <c r="B14" s="37"/>
      <c r="C14" s="253"/>
      <c r="D14" s="37"/>
      <c r="E14" s="37"/>
      <c r="F14" s="341">
        <f t="shared" si="0"/>
        <v>0</v>
      </c>
      <c r="G14" s="341"/>
      <c r="H14" s="326"/>
    </row>
    <row r="15" spans="1:8" ht="15.75" customHeight="1">
      <c r="A15" s="36"/>
      <c r="B15" s="37"/>
      <c r="C15" s="253"/>
      <c r="D15" s="37"/>
      <c r="E15" s="37"/>
      <c r="F15" s="341">
        <f t="shared" si="0"/>
        <v>0</v>
      </c>
      <c r="G15" s="341"/>
      <c r="H15" s="326"/>
    </row>
    <row r="16" spans="1:8" ht="15.75" customHeight="1">
      <c r="A16" s="36"/>
      <c r="B16" s="37"/>
      <c r="C16" s="253"/>
      <c r="D16" s="37"/>
      <c r="E16" s="37"/>
      <c r="F16" s="341">
        <f t="shared" si="0"/>
        <v>0</v>
      </c>
      <c r="G16" s="341"/>
      <c r="H16" s="326"/>
    </row>
    <row r="17" spans="1:8" ht="15.75" customHeight="1">
      <c r="A17" s="36"/>
      <c r="B17" s="37"/>
      <c r="C17" s="253"/>
      <c r="D17" s="37"/>
      <c r="E17" s="37"/>
      <c r="F17" s="341">
        <f t="shared" si="0"/>
        <v>0</v>
      </c>
      <c r="G17" s="341"/>
      <c r="H17" s="326"/>
    </row>
    <row r="18" spans="1:8" ht="15.75" customHeight="1">
      <c r="A18" s="36"/>
      <c r="B18" s="37"/>
      <c r="C18" s="253"/>
      <c r="D18" s="37"/>
      <c r="E18" s="37"/>
      <c r="F18" s="341">
        <f t="shared" si="0"/>
        <v>0</v>
      </c>
      <c r="G18" s="341"/>
      <c r="H18" s="326"/>
    </row>
    <row r="19" spans="1:8" ht="15.75" customHeight="1">
      <c r="A19" s="36"/>
      <c r="B19" s="37"/>
      <c r="C19" s="253"/>
      <c r="D19" s="37"/>
      <c r="E19" s="37"/>
      <c r="F19" s="341">
        <f t="shared" si="0"/>
        <v>0</v>
      </c>
      <c r="G19" s="341"/>
      <c r="H19" s="326"/>
    </row>
    <row r="20" spans="1:8" ht="15.75" customHeight="1">
      <c r="A20" s="36"/>
      <c r="B20" s="37"/>
      <c r="C20" s="253"/>
      <c r="D20" s="37"/>
      <c r="E20" s="37"/>
      <c r="F20" s="341">
        <f t="shared" si="0"/>
        <v>0</v>
      </c>
      <c r="G20" s="341"/>
      <c r="H20" s="326"/>
    </row>
    <row r="21" spans="1:8" ht="15.75" customHeight="1">
      <c r="A21" s="36"/>
      <c r="B21" s="37"/>
      <c r="C21" s="253"/>
      <c r="D21" s="37"/>
      <c r="E21" s="37"/>
      <c r="F21" s="341">
        <f t="shared" si="0"/>
        <v>0</v>
      </c>
      <c r="G21" s="341"/>
      <c r="H21" s="326"/>
    </row>
    <row r="22" spans="1:8" ht="15.75" customHeight="1">
      <c r="A22" s="36"/>
      <c r="B22" s="37"/>
      <c r="C22" s="253"/>
      <c r="D22" s="37"/>
      <c r="E22" s="37"/>
      <c r="F22" s="341">
        <f t="shared" si="0"/>
        <v>0</v>
      </c>
      <c r="G22" s="341"/>
      <c r="H22" s="326"/>
    </row>
    <row r="23" spans="1:8" ht="15.75" customHeight="1" thickBot="1">
      <c r="A23" s="38"/>
      <c r="B23" s="39"/>
      <c r="C23" s="254"/>
      <c r="D23" s="39"/>
      <c r="E23" s="39"/>
      <c r="F23" s="350">
        <f t="shared" si="0"/>
        <v>0</v>
      </c>
      <c r="G23" s="350"/>
      <c r="H23" s="337"/>
    </row>
    <row r="24" spans="1:8" s="35" customFormat="1" ht="18" customHeight="1" thickBot="1">
      <c r="A24" s="91" t="s">
        <v>56</v>
      </c>
      <c r="B24" s="92">
        <f>SUM(B5:B23)</f>
        <v>15000</v>
      </c>
      <c r="C24" s="60"/>
      <c r="D24" s="342">
        <f>SUM(D5:D23)</f>
        <v>0</v>
      </c>
      <c r="E24" s="342">
        <f>SUM(E5:E23)</f>
        <v>15000</v>
      </c>
      <c r="F24" s="342">
        <f>SUM(F5:F23)</f>
        <v>34493</v>
      </c>
      <c r="G24" s="342">
        <v>42864</v>
      </c>
      <c r="H24" s="327">
        <v>77357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4. melléklet a ……/2015. (XI.24.) önkormányzati rendelet-tervezethez&amp;"Times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53"/>
  <sheetViews>
    <sheetView workbookViewId="0" topLeftCell="A1">
      <selection activeCell="I24" sqref="I24"/>
    </sheetView>
  </sheetViews>
  <sheetFormatPr defaultColWidth="9.00390625" defaultRowHeight="12.75"/>
  <cols>
    <col min="1" max="1" width="38.625" style="24" customWidth="1"/>
    <col min="2" max="5" width="13.875" style="24" customWidth="1"/>
    <col min="6" max="16384" width="9.375" style="24" customWidth="1"/>
  </cols>
  <sheetData>
    <row r="1" spans="1:5" ht="12.75">
      <c r="A1" s="107"/>
      <c r="B1" s="107"/>
      <c r="C1" s="107"/>
      <c r="D1" s="107"/>
      <c r="E1" s="107"/>
    </row>
    <row r="2" spans="1:5" ht="15.75">
      <c r="A2" s="108" t="s">
        <v>106</v>
      </c>
      <c r="B2" s="545" t="s">
        <v>553</v>
      </c>
      <c r="C2" s="545"/>
      <c r="D2" s="545"/>
      <c r="E2" s="545"/>
    </row>
    <row r="3" spans="1:5" ht="15.75">
      <c r="A3" s="108" t="s">
        <v>554</v>
      </c>
      <c r="B3" s="434"/>
      <c r="C3" s="434"/>
      <c r="D3" s="434"/>
      <c r="E3" s="434"/>
    </row>
    <row r="4" spans="1:5" ht="14.25" thickBot="1">
      <c r="A4" s="107"/>
      <c r="B4" s="107"/>
      <c r="C4" s="107"/>
      <c r="D4" s="546" t="s">
        <v>99</v>
      </c>
      <c r="E4" s="546"/>
    </row>
    <row r="5" spans="1:5" ht="15" customHeight="1" thickBot="1">
      <c r="A5" s="109" t="s">
        <v>98</v>
      </c>
      <c r="B5" s="110" t="str">
        <f>CONCATENATE((LEFT(ÖSSZEFÜGGÉSEK!A5,4)),".")</f>
        <v>2015.</v>
      </c>
      <c r="C5" s="110" t="str">
        <f>CONCATENATE((LEFT(ÖSSZEFÜGGÉSEK!A5,4))+1,".")</f>
        <v>2016.</v>
      </c>
      <c r="D5" s="110" t="str">
        <f>CONCATENATE((LEFT(ÖSSZEFÜGGÉSEK!A5,4))+1,". után")</f>
        <v>2016. után</v>
      </c>
      <c r="E5" s="111" t="s">
        <v>44</v>
      </c>
    </row>
    <row r="6" spans="1:5" ht="12.75">
      <c r="A6" s="112" t="s">
        <v>100</v>
      </c>
      <c r="B6" s="46"/>
      <c r="C6" s="46"/>
      <c r="D6" s="46"/>
      <c r="E6" s="113">
        <f aca="true" t="shared" si="0" ref="E6:E12">SUM(B6:D6)</f>
        <v>0</v>
      </c>
    </row>
    <row r="7" spans="1:5" ht="12.75">
      <c r="A7" s="114" t="s">
        <v>113</v>
      </c>
      <c r="B7" s="47"/>
      <c r="C7" s="47"/>
      <c r="D7" s="47"/>
      <c r="E7" s="115">
        <f t="shared" si="0"/>
        <v>0</v>
      </c>
    </row>
    <row r="8" spans="1:5" ht="12.75">
      <c r="A8" s="116" t="s">
        <v>101</v>
      </c>
      <c r="B8" s="48">
        <v>25104</v>
      </c>
      <c r="C8" s="48"/>
      <c r="D8" s="48"/>
      <c r="E8" s="117">
        <f t="shared" si="0"/>
        <v>25104</v>
      </c>
    </row>
    <row r="9" spans="1:5" ht="12.75">
      <c r="A9" s="116" t="s">
        <v>114</v>
      </c>
      <c r="B9" s="48"/>
      <c r="C9" s="48"/>
      <c r="D9" s="48"/>
      <c r="E9" s="117">
        <f t="shared" si="0"/>
        <v>0</v>
      </c>
    </row>
    <row r="10" spans="1:5" ht="12.75">
      <c r="A10" s="116" t="s">
        <v>102</v>
      </c>
      <c r="B10" s="48"/>
      <c r="C10" s="48"/>
      <c r="D10" s="48"/>
      <c r="E10" s="117">
        <f t="shared" si="0"/>
        <v>0</v>
      </c>
    </row>
    <row r="11" spans="1:5" ht="12.75">
      <c r="A11" s="116" t="s">
        <v>103</v>
      </c>
      <c r="B11" s="48"/>
      <c r="C11" s="48"/>
      <c r="D11" s="48"/>
      <c r="E11" s="117">
        <f t="shared" si="0"/>
        <v>0</v>
      </c>
    </row>
    <row r="12" spans="1:5" ht="13.5" thickBot="1">
      <c r="A12" s="49"/>
      <c r="B12" s="50"/>
      <c r="C12" s="50"/>
      <c r="D12" s="50"/>
      <c r="E12" s="117">
        <f t="shared" si="0"/>
        <v>0</v>
      </c>
    </row>
    <row r="13" spans="1:5" ht="13.5" thickBot="1">
      <c r="A13" s="118" t="s">
        <v>105</v>
      </c>
      <c r="B13" s="119">
        <f>B6+SUM(B8:B12)</f>
        <v>25104</v>
      </c>
      <c r="C13" s="119">
        <f>C6+SUM(C8:C12)</f>
        <v>0</v>
      </c>
      <c r="D13" s="119">
        <f>D6+SUM(D8:D12)</f>
        <v>0</v>
      </c>
      <c r="E13" s="120">
        <f>E6+SUM(E8:E12)</f>
        <v>25104</v>
      </c>
    </row>
    <row r="14" spans="1:5" ht="13.5" thickBot="1">
      <c r="A14" s="28"/>
      <c r="B14" s="28"/>
      <c r="C14" s="28"/>
      <c r="D14" s="28"/>
      <c r="E14" s="28"/>
    </row>
    <row r="15" spans="1:5" ht="15" customHeight="1" thickBot="1">
      <c r="A15" s="109" t="s">
        <v>104</v>
      </c>
      <c r="B15" s="110" t="str">
        <f>+B5</f>
        <v>2015.</v>
      </c>
      <c r="C15" s="110" t="str">
        <f>+C5</f>
        <v>2016.</v>
      </c>
      <c r="D15" s="110" t="str">
        <f>+D5</f>
        <v>2016. után</v>
      </c>
      <c r="E15" s="111" t="s">
        <v>44</v>
      </c>
    </row>
    <row r="16" spans="1:5" ht="12.75">
      <c r="A16" s="112" t="s">
        <v>109</v>
      </c>
      <c r="B16" s="46"/>
      <c r="C16" s="46"/>
      <c r="D16" s="46"/>
      <c r="E16" s="113">
        <f aca="true" t="shared" si="1" ref="E16:E22">SUM(B16:D16)</f>
        <v>0</v>
      </c>
    </row>
    <row r="17" spans="1:5" ht="12.75">
      <c r="A17" s="121" t="s">
        <v>110</v>
      </c>
      <c r="B17" s="48">
        <v>5611</v>
      </c>
      <c r="C17" s="48"/>
      <c r="D17" s="48"/>
      <c r="E17" s="117">
        <f t="shared" si="1"/>
        <v>5611</v>
      </c>
    </row>
    <row r="18" spans="1:5" ht="12.75">
      <c r="A18" s="116" t="s">
        <v>111</v>
      </c>
      <c r="B18" s="48">
        <v>1129</v>
      </c>
      <c r="C18" s="48"/>
      <c r="D18" s="48"/>
      <c r="E18" s="117">
        <f t="shared" si="1"/>
        <v>1129</v>
      </c>
    </row>
    <row r="19" spans="1:5" ht="12.75">
      <c r="A19" s="116" t="s">
        <v>112</v>
      </c>
      <c r="B19" s="48"/>
      <c r="C19" s="48"/>
      <c r="D19" s="48"/>
      <c r="E19" s="117">
        <f t="shared" si="1"/>
        <v>0</v>
      </c>
    </row>
    <row r="20" spans="1:5" ht="12.75">
      <c r="A20" s="51" t="s">
        <v>555</v>
      </c>
      <c r="B20" s="48">
        <v>18364</v>
      </c>
      <c r="C20" s="48"/>
      <c r="D20" s="48"/>
      <c r="E20" s="117">
        <f t="shared" si="1"/>
        <v>18364</v>
      </c>
    </row>
    <row r="21" spans="1:5" ht="12.75">
      <c r="A21" s="51"/>
      <c r="B21" s="48"/>
      <c r="C21" s="48"/>
      <c r="D21" s="48"/>
      <c r="E21" s="117">
        <f t="shared" si="1"/>
        <v>0</v>
      </c>
    </row>
    <row r="22" spans="1:5" ht="13.5" thickBot="1">
      <c r="A22" s="49"/>
      <c r="B22" s="50"/>
      <c r="C22" s="50"/>
      <c r="D22" s="50"/>
      <c r="E22" s="117">
        <f t="shared" si="1"/>
        <v>0</v>
      </c>
    </row>
    <row r="23" spans="1:5" ht="13.5" thickBot="1">
      <c r="A23" s="118" t="s">
        <v>46</v>
      </c>
      <c r="B23" s="119">
        <f>SUM(B16:B22)</f>
        <v>25104</v>
      </c>
      <c r="C23" s="119">
        <f>SUM(C16:C22)</f>
        <v>0</v>
      </c>
      <c r="D23" s="119">
        <f>SUM(D16:D22)</f>
        <v>0</v>
      </c>
      <c r="E23" s="120">
        <f>SUM(E16:E22)</f>
        <v>25104</v>
      </c>
    </row>
    <row r="24" spans="1:5" ht="12.75">
      <c r="A24" s="107"/>
      <c r="B24" s="107"/>
      <c r="C24" s="107"/>
      <c r="D24" s="107"/>
      <c r="E24" s="107"/>
    </row>
    <row r="25" spans="1:5" ht="12.75">
      <c r="A25" s="107"/>
      <c r="B25" s="107"/>
      <c r="C25" s="107"/>
      <c r="D25" s="107"/>
      <c r="E25" s="107"/>
    </row>
    <row r="26" spans="1:5" ht="15.75">
      <c r="A26" s="108" t="s">
        <v>106</v>
      </c>
      <c r="B26" s="545"/>
      <c r="C26" s="545"/>
      <c r="D26" s="545"/>
      <c r="E26" s="545"/>
    </row>
    <row r="27" spans="1:5" ht="14.25" thickBot="1">
      <c r="A27" s="107"/>
      <c r="B27" s="107"/>
      <c r="C27" s="107"/>
      <c r="D27" s="546" t="s">
        <v>99</v>
      </c>
      <c r="E27" s="546"/>
    </row>
    <row r="28" spans="1:5" ht="13.5" thickBot="1">
      <c r="A28" s="109" t="s">
        <v>98</v>
      </c>
      <c r="B28" s="110" t="str">
        <f>+B15</f>
        <v>2015.</v>
      </c>
      <c r="C28" s="110" t="str">
        <f>+C15</f>
        <v>2016.</v>
      </c>
      <c r="D28" s="110" t="str">
        <f>+D15</f>
        <v>2016. után</v>
      </c>
      <c r="E28" s="111" t="s">
        <v>44</v>
      </c>
    </row>
    <row r="29" spans="1:5" ht="12.75">
      <c r="A29" s="112" t="s">
        <v>100</v>
      </c>
      <c r="B29" s="46"/>
      <c r="C29" s="46"/>
      <c r="D29" s="46"/>
      <c r="E29" s="113">
        <f aca="true" t="shared" si="2" ref="E29:E35">SUM(B29:D29)</f>
        <v>0</v>
      </c>
    </row>
    <row r="30" spans="1:5" ht="12.75">
      <c r="A30" s="114" t="s">
        <v>113</v>
      </c>
      <c r="B30" s="47"/>
      <c r="C30" s="47"/>
      <c r="D30" s="47"/>
      <c r="E30" s="115">
        <f t="shared" si="2"/>
        <v>0</v>
      </c>
    </row>
    <row r="31" spans="1:5" ht="12.75">
      <c r="A31" s="116" t="s">
        <v>101</v>
      </c>
      <c r="B31" s="48"/>
      <c r="C31" s="48"/>
      <c r="D31" s="48"/>
      <c r="E31" s="117">
        <f t="shared" si="2"/>
        <v>0</v>
      </c>
    </row>
    <row r="32" spans="1:5" ht="12.75">
      <c r="A32" s="116" t="s">
        <v>114</v>
      </c>
      <c r="B32" s="48"/>
      <c r="C32" s="48"/>
      <c r="D32" s="48"/>
      <c r="E32" s="117">
        <f t="shared" si="2"/>
        <v>0</v>
      </c>
    </row>
    <row r="33" spans="1:5" ht="12.75">
      <c r="A33" s="116" t="s">
        <v>102</v>
      </c>
      <c r="B33" s="48"/>
      <c r="C33" s="48"/>
      <c r="D33" s="48"/>
      <c r="E33" s="117">
        <f t="shared" si="2"/>
        <v>0</v>
      </c>
    </row>
    <row r="34" spans="1:5" ht="12.75">
      <c r="A34" s="116" t="s">
        <v>103</v>
      </c>
      <c r="B34" s="48"/>
      <c r="C34" s="48"/>
      <c r="D34" s="48"/>
      <c r="E34" s="117">
        <f t="shared" si="2"/>
        <v>0</v>
      </c>
    </row>
    <row r="35" spans="1:5" ht="13.5" thickBot="1">
      <c r="A35" s="49"/>
      <c r="B35" s="50"/>
      <c r="C35" s="50"/>
      <c r="D35" s="50"/>
      <c r="E35" s="117">
        <f t="shared" si="2"/>
        <v>0</v>
      </c>
    </row>
    <row r="36" spans="1:5" ht="13.5" thickBot="1">
      <c r="A36" s="118" t="s">
        <v>105</v>
      </c>
      <c r="B36" s="119">
        <f>B29+SUM(B31:B35)</f>
        <v>0</v>
      </c>
      <c r="C36" s="119">
        <f>C29+SUM(C31:C35)</f>
        <v>0</v>
      </c>
      <c r="D36" s="119">
        <f>D29+SUM(D31:D35)</f>
        <v>0</v>
      </c>
      <c r="E36" s="120">
        <f>E29+SUM(E31:E35)</f>
        <v>0</v>
      </c>
    </row>
    <row r="37" spans="1:5" ht="13.5" thickBot="1">
      <c r="A37" s="28"/>
      <c r="B37" s="28"/>
      <c r="C37" s="28"/>
      <c r="D37" s="28"/>
      <c r="E37" s="28"/>
    </row>
    <row r="38" spans="1:5" ht="13.5" thickBot="1">
      <c r="A38" s="109" t="s">
        <v>104</v>
      </c>
      <c r="B38" s="110" t="str">
        <f>+B28</f>
        <v>2015.</v>
      </c>
      <c r="C38" s="110" t="str">
        <f>+C28</f>
        <v>2016.</v>
      </c>
      <c r="D38" s="110" t="str">
        <f>+D28</f>
        <v>2016. után</v>
      </c>
      <c r="E38" s="111" t="s">
        <v>44</v>
      </c>
    </row>
    <row r="39" spans="1:5" ht="12.75">
      <c r="A39" s="112" t="s">
        <v>109</v>
      </c>
      <c r="B39" s="46"/>
      <c r="C39" s="46"/>
      <c r="D39" s="46"/>
      <c r="E39" s="113">
        <f aca="true" t="shared" si="3" ref="E39:E45">SUM(B39:D39)</f>
        <v>0</v>
      </c>
    </row>
    <row r="40" spans="1:5" ht="12.75">
      <c r="A40" s="121" t="s">
        <v>110</v>
      </c>
      <c r="B40" s="48"/>
      <c r="C40" s="48"/>
      <c r="D40" s="48"/>
      <c r="E40" s="117">
        <f t="shared" si="3"/>
        <v>0</v>
      </c>
    </row>
    <row r="41" spans="1:5" ht="12.75">
      <c r="A41" s="116" t="s">
        <v>111</v>
      </c>
      <c r="B41" s="48"/>
      <c r="C41" s="48"/>
      <c r="D41" s="48"/>
      <c r="E41" s="117">
        <f t="shared" si="3"/>
        <v>0</v>
      </c>
    </row>
    <row r="42" spans="1:5" ht="12.75">
      <c r="A42" s="116" t="s">
        <v>112</v>
      </c>
      <c r="B42" s="48"/>
      <c r="C42" s="48"/>
      <c r="D42" s="48"/>
      <c r="E42" s="117">
        <f t="shared" si="3"/>
        <v>0</v>
      </c>
    </row>
    <row r="43" spans="1:5" ht="12.75">
      <c r="A43" s="51"/>
      <c r="B43" s="48"/>
      <c r="C43" s="48"/>
      <c r="D43" s="48"/>
      <c r="E43" s="117">
        <f t="shared" si="3"/>
        <v>0</v>
      </c>
    </row>
    <row r="44" spans="1:5" ht="12.75">
      <c r="A44" s="51"/>
      <c r="B44" s="48"/>
      <c r="C44" s="48"/>
      <c r="D44" s="48"/>
      <c r="E44" s="117">
        <f t="shared" si="3"/>
        <v>0</v>
      </c>
    </row>
    <row r="45" spans="1:5" ht="13.5" thickBot="1">
      <c r="A45" s="49"/>
      <c r="B45" s="50"/>
      <c r="C45" s="50"/>
      <c r="D45" s="50"/>
      <c r="E45" s="117">
        <f t="shared" si="3"/>
        <v>0</v>
      </c>
    </row>
    <row r="46" spans="1:5" ht="13.5" thickBot="1">
      <c r="A46" s="118" t="s">
        <v>46</v>
      </c>
      <c r="B46" s="119">
        <f>SUM(B39:B45)</f>
        <v>0</v>
      </c>
      <c r="C46" s="119">
        <f>SUM(C39:C45)</f>
        <v>0</v>
      </c>
      <c r="D46" s="119">
        <f>SUM(D39:D45)</f>
        <v>0</v>
      </c>
      <c r="E46" s="120">
        <f>SUM(E39:E45)</f>
        <v>0</v>
      </c>
    </row>
    <row r="47" spans="1:5" ht="12.75">
      <c r="A47" s="107"/>
      <c r="B47" s="107"/>
      <c r="C47" s="107"/>
      <c r="D47" s="107"/>
      <c r="E47" s="107"/>
    </row>
    <row r="48" spans="1:5" ht="15.75">
      <c r="A48" s="554" t="str">
        <f>+CONCATENATE("Önkormányzaton kívüli EU-s projektekhez történő hozzájárulás ",LEFT(ÖSSZEFÜGGÉSEK!A5,4),". évi előirányzat")</f>
        <v>Önkormányzaton kívüli EU-s projektekhez történő hozzájárulás 2015. évi előirányzat</v>
      </c>
      <c r="B48" s="554"/>
      <c r="C48" s="554"/>
      <c r="D48" s="554"/>
      <c r="E48" s="554"/>
    </row>
    <row r="49" spans="1:5" ht="13.5" thickBot="1">
      <c r="A49" s="107"/>
      <c r="B49" s="107"/>
      <c r="C49" s="107"/>
      <c r="D49" s="107"/>
      <c r="E49" s="107"/>
    </row>
    <row r="50" spans="1:8" ht="13.5" thickBot="1">
      <c r="A50" s="559" t="s">
        <v>107</v>
      </c>
      <c r="B50" s="560"/>
      <c r="C50" s="561"/>
      <c r="D50" s="557" t="s">
        <v>115</v>
      </c>
      <c r="E50" s="558"/>
      <c r="H50" s="25"/>
    </row>
    <row r="51" spans="1:5" ht="12.75">
      <c r="A51" s="562"/>
      <c r="B51" s="563"/>
      <c r="C51" s="564"/>
      <c r="D51" s="550"/>
      <c r="E51" s="551"/>
    </row>
    <row r="52" spans="1:5" ht="13.5" thickBot="1">
      <c r="A52" s="565"/>
      <c r="B52" s="566"/>
      <c r="C52" s="567"/>
      <c r="D52" s="552"/>
      <c r="E52" s="553"/>
    </row>
    <row r="53" spans="1:5" ht="13.5" thickBot="1">
      <c r="A53" s="547" t="s">
        <v>46</v>
      </c>
      <c r="B53" s="548"/>
      <c r="C53" s="549"/>
      <c r="D53" s="555">
        <f>SUM(D51:E52)</f>
        <v>0</v>
      </c>
      <c r="E53" s="556"/>
    </row>
  </sheetData>
  <sheetProtection/>
  <mergeCells count="13">
    <mergeCell ref="A50:C50"/>
    <mergeCell ref="A51:C51"/>
    <mergeCell ref="A52:C52"/>
    <mergeCell ref="B2:E2"/>
    <mergeCell ref="B26:E26"/>
    <mergeCell ref="D4:E4"/>
    <mergeCell ref="D27:E27"/>
    <mergeCell ref="A53:C53"/>
    <mergeCell ref="D51:E51"/>
    <mergeCell ref="D52:E52"/>
    <mergeCell ref="A48:E48"/>
    <mergeCell ref="D53:E53"/>
    <mergeCell ref="D50:E50"/>
  </mergeCells>
  <conditionalFormatting sqref="E6:E13 B13:D13 B23:E23 E16:E22 E29:E36 B36:D36 E39:E46 B46:D46 D53:E53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……/2015. (XI.24.) önkormányzati rendelet-tervezethez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8"/>
  <sheetViews>
    <sheetView zoomScale="130" zoomScaleNormal="130" zoomScaleSheetLayoutView="85" workbookViewId="0" topLeftCell="A1">
      <selection activeCell="J16" sqref="J16"/>
    </sheetView>
  </sheetViews>
  <sheetFormatPr defaultColWidth="9.00390625" defaultRowHeight="12.75"/>
  <cols>
    <col min="1" max="1" width="9.875" style="207" customWidth="1"/>
    <col min="2" max="2" width="60.50390625" style="208" customWidth="1"/>
    <col min="3" max="3" width="11.875" style="209" customWidth="1"/>
    <col min="4" max="5" width="11.00390625" style="2" customWidth="1"/>
    <col min="6" max="6" width="13.625" style="2" customWidth="1"/>
    <col min="7" max="16384" width="9.375" style="2" customWidth="1"/>
  </cols>
  <sheetData>
    <row r="1" spans="1:6" s="1" customFormat="1" ht="16.5" customHeight="1">
      <c r="A1" s="122"/>
      <c r="B1" s="568"/>
      <c r="C1" s="569"/>
      <c r="D1" s="569"/>
      <c r="E1" s="569"/>
      <c r="F1" s="569"/>
    </row>
    <row r="2" spans="1:6" s="52" customFormat="1" ht="21" customHeight="1">
      <c r="A2" s="500"/>
      <c r="B2" s="570" t="s">
        <v>176</v>
      </c>
      <c r="C2" s="571"/>
      <c r="D2" s="571"/>
      <c r="E2" s="571"/>
      <c r="F2" s="572"/>
    </row>
    <row r="3" spans="1:6" s="52" customFormat="1" ht="15.75">
      <c r="A3" s="501"/>
      <c r="B3" s="573"/>
      <c r="C3" s="571"/>
      <c r="D3" s="571"/>
      <c r="E3" s="571"/>
      <c r="F3" s="572"/>
    </row>
    <row r="4" spans="1:6" s="53" customFormat="1" ht="15.75" customHeight="1" thickBot="1">
      <c r="A4" s="125"/>
      <c r="B4" s="125"/>
      <c r="C4" s="126"/>
      <c r="D4" s="502"/>
      <c r="E4" s="502"/>
      <c r="F4" s="502" t="s">
        <v>180</v>
      </c>
    </row>
    <row r="5" spans="1:6" ht="37.5" thickBot="1" thickTop="1">
      <c r="A5" s="216" t="s">
        <v>158</v>
      </c>
      <c r="B5" s="430" t="s">
        <v>48</v>
      </c>
      <c r="C5" s="411" t="s">
        <v>49</v>
      </c>
      <c r="D5" s="428" t="s">
        <v>545</v>
      </c>
      <c r="E5" s="428" t="s">
        <v>542</v>
      </c>
      <c r="F5" s="412" t="s">
        <v>536</v>
      </c>
    </row>
    <row r="6" spans="1:6" s="40" customFormat="1" ht="12.75" customHeight="1" thickBot="1" thickTop="1">
      <c r="A6" s="135" t="s">
        <v>441</v>
      </c>
      <c r="B6" s="431" t="s">
        <v>442</v>
      </c>
      <c r="C6" s="413" t="s">
        <v>443</v>
      </c>
      <c r="D6" s="414"/>
      <c r="E6" s="414"/>
      <c r="F6" s="414"/>
    </row>
    <row r="7" spans="1:6" s="40" customFormat="1" ht="15.75" customHeight="1" thickBot="1" thickTop="1">
      <c r="A7" s="128"/>
      <c r="B7" s="430" t="s">
        <v>50</v>
      </c>
      <c r="C7" s="415"/>
      <c r="D7" s="414"/>
      <c r="E7" s="414"/>
      <c r="F7" s="414"/>
    </row>
    <row r="8" spans="1:6" s="40" customFormat="1" ht="12" customHeight="1" thickBot="1" thickTop="1">
      <c r="A8" s="18" t="s">
        <v>11</v>
      </c>
      <c r="B8" s="357" t="s">
        <v>200</v>
      </c>
      <c r="C8" s="416">
        <f>+C9+C10+C11+C12+C13+C14</f>
        <v>173598</v>
      </c>
      <c r="D8" s="446">
        <v>199148</v>
      </c>
      <c r="E8" s="446">
        <v>1859</v>
      </c>
      <c r="F8" s="446">
        <v>201007</v>
      </c>
    </row>
    <row r="9" spans="1:6" s="54" customFormat="1" ht="12" customHeight="1" thickBot="1">
      <c r="A9" s="228" t="s">
        <v>73</v>
      </c>
      <c r="B9" s="263" t="s">
        <v>201</v>
      </c>
      <c r="C9" s="417">
        <v>56641</v>
      </c>
      <c r="D9" s="445">
        <v>56641</v>
      </c>
      <c r="E9" s="444">
        <v>-1</v>
      </c>
      <c r="F9" s="442">
        <v>56640</v>
      </c>
    </row>
    <row r="10" spans="1:6" s="55" customFormat="1" ht="12" customHeight="1" thickBot="1">
      <c r="A10" s="229" t="s">
        <v>74</v>
      </c>
      <c r="B10" s="264" t="s">
        <v>202</v>
      </c>
      <c r="C10" s="417">
        <v>24619</v>
      </c>
      <c r="D10" s="444">
        <v>24619</v>
      </c>
      <c r="E10" s="444"/>
      <c r="F10" s="442">
        <v>24619</v>
      </c>
    </row>
    <row r="11" spans="1:6" s="55" customFormat="1" ht="12" customHeight="1" thickBot="1">
      <c r="A11" s="229" t="s">
        <v>75</v>
      </c>
      <c r="B11" s="264" t="s">
        <v>203</v>
      </c>
      <c r="C11" s="417">
        <v>66484</v>
      </c>
      <c r="D11" s="444">
        <v>65654</v>
      </c>
      <c r="E11" s="444">
        <v>-14019</v>
      </c>
      <c r="F11" s="444">
        <v>51635</v>
      </c>
    </row>
    <row r="12" spans="1:6" s="55" customFormat="1" ht="12" customHeight="1" thickBot="1">
      <c r="A12" s="229" t="s">
        <v>76</v>
      </c>
      <c r="B12" s="264" t="s">
        <v>204</v>
      </c>
      <c r="C12" s="417">
        <v>2901</v>
      </c>
      <c r="D12" s="444">
        <v>2901</v>
      </c>
      <c r="E12" s="444"/>
      <c r="F12" s="444">
        <v>2901</v>
      </c>
    </row>
    <row r="13" spans="1:6" s="55" customFormat="1" ht="12" customHeight="1" thickBot="1">
      <c r="A13" s="229" t="s">
        <v>116</v>
      </c>
      <c r="B13" s="264" t="s">
        <v>448</v>
      </c>
      <c r="C13" s="417">
        <v>22953</v>
      </c>
      <c r="D13" s="444">
        <v>49333</v>
      </c>
      <c r="E13" s="444">
        <v>15879</v>
      </c>
      <c r="F13" s="444">
        <v>65212</v>
      </c>
    </row>
    <row r="14" spans="1:6" s="54" customFormat="1" ht="12" customHeight="1" thickBot="1">
      <c r="A14" s="230" t="s">
        <v>77</v>
      </c>
      <c r="B14" s="268" t="s">
        <v>378</v>
      </c>
      <c r="C14" s="417"/>
      <c r="D14" s="377"/>
      <c r="E14" s="377"/>
      <c r="F14" s="377"/>
    </row>
    <row r="15" spans="1:6" s="54" customFormat="1" ht="12" customHeight="1" thickBot="1">
      <c r="A15" s="18" t="s">
        <v>12</v>
      </c>
      <c r="B15" s="267" t="s">
        <v>205</v>
      </c>
      <c r="C15" s="416">
        <f>+C16+C17+C18+C19+C20</f>
        <v>27858</v>
      </c>
      <c r="D15" s="477">
        <v>52963</v>
      </c>
      <c r="E15" s="477">
        <v>302</v>
      </c>
      <c r="F15" s="477">
        <v>53265</v>
      </c>
    </row>
    <row r="16" spans="1:6" s="54" customFormat="1" ht="12" customHeight="1" thickBot="1">
      <c r="A16" s="228" t="s">
        <v>79</v>
      </c>
      <c r="B16" s="263" t="s">
        <v>206</v>
      </c>
      <c r="C16" s="417"/>
      <c r="D16" s="444"/>
      <c r="E16" s="444"/>
      <c r="F16" s="444"/>
    </row>
    <row r="17" spans="1:6" s="54" customFormat="1" ht="12" customHeight="1" thickBot="1">
      <c r="A17" s="229" t="s">
        <v>80</v>
      </c>
      <c r="B17" s="264" t="s">
        <v>560</v>
      </c>
      <c r="C17" s="417"/>
      <c r="D17" s="444">
        <v>1293</v>
      </c>
      <c r="E17" s="444">
        <v>-30</v>
      </c>
      <c r="F17" s="444">
        <v>1263</v>
      </c>
    </row>
    <row r="18" spans="1:6" s="54" customFormat="1" ht="12" customHeight="1" thickBot="1">
      <c r="A18" s="229" t="s">
        <v>81</v>
      </c>
      <c r="B18" s="264" t="s">
        <v>367</v>
      </c>
      <c r="C18" s="417"/>
      <c r="D18" s="444"/>
      <c r="E18" s="444"/>
      <c r="F18" s="444"/>
    </row>
    <row r="19" spans="1:6" s="54" customFormat="1" ht="12" customHeight="1" thickBot="1">
      <c r="A19" s="229" t="s">
        <v>82</v>
      </c>
      <c r="B19" s="264" t="s">
        <v>368</v>
      </c>
      <c r="C19" s="417"/>
      <c r="D19" s="444"/>
      <c r="E19" s="444"/>
      <c r="F19" s="444"/>
    </row>
    <row r="20" spans="1:6" s="54" customFormat="1" ht="12" customHeight="1" thickBot="1">
      <c r="A20" s="229" t="s">
        <v>83</v>
      </c>
      <c r="B20" s="264" t="s">
        <v>208</v>
      </c>
      <c r="C20" s="417">
        <v>27858</v>
      </c>
      <c r="D20" s="444">
        <v>51670</v>
      </c>
      <c r="E20" s="444">
        <v>332</v>
      </c>
      <c r="F20" s="444">
        <v>52002</v>
      </c>
    </row>
    <row r="21" spans="1:6" s="55" customFormat="1" ht="12" customHeight="1" thickBot="1">
      <c r="A21" s="230" t="s">
        <v>89</v>
      </c>
      <c r="B21" s="268" t="s">
        <v>209</v>
      </c>
      <c r="C21" s="417"/>
      <c r="D21" s="418"/>
      <c r="E21" s="418"/>
      <c r="F21" s="418"/>
    </row>
    <row r="22" spans="1:6" s="55" customFormat="1" ht="12" customHeight="1" thickBot="1">
      <c r="A22" s="18" t="s">
        <v>13</v>
      </c>
      <c r="B22" s="262" t="s">
        <v>210</v>
      </c>
      <c r="C22" s="416">
        <f>+C23+C24+C25+C26+C27</f>
        <v>0</v>
      </c>
      <c r="D22" s="477">
        <v>33454</v>
      </c>
      <c r="E22" s="477">
        <v>43993</v>
      </c>
      <c r="F22" s="477">
        <v>77447</v>
      </c>
    </row>
    <row r="23" spans="1:6" s="55" customFormat="1" ht="12" customHeight="1" thickBot="1">
      <c r="A23" s="228" t="s">
        <v>62</v>
      </c>
      <c r="B23" s="263" t="s">
        <v>211</v>
      </c>
      <c r="C23" s="417"/>
      <c r="D23" s="444"/>
      <c r="E23" s="444"/>
      <c r="F23" s="444"/>
    </row>
    <row r="24" spans="1:6" s="54" customFormat="1" ht="12" customHeight="1" thickBot="1">
      <c r="A24" s="229" t="s">
        <v>63</v>
      </c>
      <c r="B24" s="264" t="s">
        <v>212</v>
      </c>
      <c r="C24" s="417"/>
      <c r="D24" s="445"/>
      <c r="E24" s="445"/>
      <c r="F24" s="445"/>
    </row>
    <row r="25" spans="1:6" s="55" customFormat="1" ht="12" customHeight="1" thickBot="1">
      <c r="A25" s="229" t="s">
        <v>64</v>
      </c>
      <c r="B25" s="264" t="s">
        <v>369</v>
      </c>
      <c r="C25" s="417"/>
      <c r="D25" s="444"/>
      <c r="E25" s="444"/>
      <c r="F25" s="444"/>
    </row>
    <row r="26" spans="1:6" s="55" customFormat="1" ht="12" customHeight="1" thickBot="1">
      <c r="A26" s="229" t="s">
        <v>65</v>
      </c>
      <c r="B26" s="264" t="s">
        <v>370</v>
      </c>
      <c r="C26" s="417"/>
      <c r="D26" s="444"/>
      <c r="E26" s="444"/>
      <c r="F26" s="444"/>
    </row>
    <row r="27" spans="1:6" s="55" customFormat="1" ht="12" customHeight="1" thickBot="1">
      <c r="A27" s="229" t="s">
        <v>130</v>
      </c>
      <c r="B27" s="264" t="s">
        <v>213</v>
      </c>
      <c r="C27" s="417"/>
      <c r="D27" s="444">
        <v>33454</v>
      </c>
      <c r="E27" s="444">
        <v>43993</v>
      </c>
      <c r="F27" s="444">
        <v>77447</v>
      </c>
    </row>
    <row r="28" spans="1:6" s="55" customFormat="1" ht="12" customHeight="1" thickBot="1">
      <c r="A28" s="230" t="s">
        <v>131</v>
      </c>
      <c r="B28" s="268" t="s">
        <v>214</v>
      </c>
      <c r="C28" s="417"/>
      <c r="D28" s="444">
        <v>25104</v>
      </c>
      <c r="E28" s="444"/>
      <c r="F28" s="444">
        <v>25104</v>
      </c>
    </row>
    <row r="29" spans="1:6" s="55" customFormat="1" ht="12" customHeight="1" thickBot="1">
      <c r="A29" s="18" t="s">
        <v>132</v>
      </c>
      <c r="B29" s="262" t="s">
        <v>215</v>
      </c>
      <c r="C29" s="419">
        <f>+C30+C34+C35+C36</f>
        <v>39300</v>
      </c>
      <c r="D29" s="443">
        <v>39509</v>
      </c>
      <c r="E29" s="443">
        <v>4150</v>
      </c>
      <c r="F29" s="443">
        <v>43659</v>
      </c>
    </row>
    <row r="30" spans="1:6" s="55" customFormat="1" ht="12" customHeight="1" thickBot="1">
      <c r="A30" s="228" t="s">
        <v>216</v>
      </c>
      <c r="B30" s="263" t="s">
        <v>449</v>
      </c>
      <c r="C30" s="420">
        <f>+C31+C32+C33</f>
        <v>33500</v>
      </c>
      <c r="D30" s="444">
        <v>33509</v>
      </c>
      <c r="E30" s="444">
        <v>4000</v>
      </c>
      <c r="F30" s="444">
        <v>37509</v>
      </c>
    </row>
    <row r="31" spans="1:6" s="55" customFormat="1" ht="12" customHeight="1" thickBot="1">
      <c r="A31" s="229" t="s">
        <v>217</v>
      </c>
      <c r="B31" s="264" t="s">
        <v>222</v>
      </c>
      <c r="C31" s="417">
        <v>8500</v>
      </c>
      <c r="D31" s="444">
        <v>8500</v>
      </c>
      <c r="E31" s="444"/>
      <c r="F31" s="444">
        <v>8500</v>
      </c>
    </row>
    <row r="32" spans="1:6" s="55" customFormat="1" ht="12" customHeight="1" thickBot="1">
      <c r="A32" s="229" t="s">
        <v>218</v>
      </c>
      <c r="B32" s="264" t="e">
        <f>-Magánszemélyek jövedelem Adó</f>
        <v>#NAME?</v>
      </c>
      <c r="C32" s="417"/>
      <c r="D32" s="444">
        <v>9</v>
      </c>
      <c r="E32" s="444"/>
      <c r="F32" s="444">
        <v>9</v>
      </c>
    </row>
    <row r="33" spans="1:6" s="55" customFormat="1" ht="12" customHeight="1" thickBot="1">
      <c r="A33" s="229" t="s">
        <v>382</v>
      </c>
      <c r="B33" s="269" t="s">
        <v>383</v>
      </c>
      <c r="C33" s="417">
        <v>25000</v>
      </c>
      <c r="D33" s="444">
        <v>25000</v>
      </c>
      <c r="E33" s="444">
        <v>4000</v>
      </c>
      <c r="F33" s="444">
        <v>29000</v>
      </c>
    </row>
    <row r="34" spans="1:6" s="55" customFormat="1" ht="12" customHeight="1" thickBot="1">
      <c r="A34" s="229" t="s">
        <v>219</v>
      </c>
      <c r="B34" s="264" t="s">
        <v>224</v>
      </c>
      <c r="C34" s="417">
        <v>5500</v>
      </c>
      <c r="D34" s="444">
        <v>5500</v>
      </c>
      <c r="E34" s="444"/>
      <c r="F34" s="444">
        <v>5500</v>
      </c>
    </row>
    <row r="35" spans="1:6" s="55" customFormat="1" ht="12" customHeight="1" thickBot="1">
      <c r="A35" s="229" t="s">
        <v>220</v>
      </c>
      <c r="B35" s="264" t="s">
        <v>225</v>
      </c>
      <c r="C35" s="417">
        <v>100</v>
      </c>
      <c r="D35" s="444">
        <v>100</v>
      </c>
      <c r="E35" s="444"/>
      <c r="F35" s="444">
        <v>100</v>
      </c>
    </row>
    <row r="36" spans="1:6" s="55" customFormat="1" ht="12" customHeight="1" thickBot="1">
      <c r="A36" s="230" t="s">
        <v>221</v>
      </c>
      <c r="B36" s="268" t="s">
        <v>226</v>
      </c>
      <c r="C36" s="417">
        <v>200</v>
      </c>
      <c r="D36" s="444">
        <v>400</v>
      </c>
      <c r="E36" s="444">
        <v>150</v>
      </c>
      <c r="F36" s="444">
        <v>550</v>
      </c>
    </row>
    <row r="37" spans="1:6" s="55" customFormat="1" ht="12" customHeight="1" thickBot="1">
      <c r="A37" s="18" t="s">
        <v>15</v>
      </c>
      <c r="B37" s="262" t="s">
        <v>379</v>
      </c>
      <c r="C37" s="416">
        <f>SUM(C38:C48)</f>
        <v>32891</v>
      </c>
      <c r="D37" s="477">
        <v>32891</v>
      </c>
      <c r="E37" s="477">
        <v>320</v>
      </c>
      <c r="F37" s="443">
        <v>33211</v>
      </c>
    </row>
    <row r="38" spans="1:6" s="55" customFormat="1" ht="12" customHeight="1" thickBot="1">
      <c r="A38" s="228" t="s">
        <v>66</v>
      </c>
      <c r="B38" s="263" t="s">
        <v>229</v>
      </c>
      <c r="C38" s="417">
        <v>750</v>
      </c>
      <c r="D38" s="444">
        <v>750</v>
      </c>
      <c r="E38" s="444"/>
      <c r="F38" s="444">
        <v>750</v>
      </c>
    </row>
    <row r="39" spans="1:6" s="55" customFormat="1" ht="12" customHeight="1" thickBot="1">
      <c r="A39" s="229" t="s">
        <v>67</v>
      </c>
      <c r="B39" s="264" t="s">
        <v>230</v>
      </c>
      <c r="C39" s="417">
        <v>250</v>
      </c>
      <c r="D39" s="444">
        <v>250</v>
      </c>
      <c r="E39" s="444"/>
      <c r="F39" s="444">
        <v>250</v>
      </c>
    </row>
    <row r="40" spans="1:6" s="55" customFormat="1" ht="12" customHeight="1" thickBot="1">
      <c r="A40" s="229" t="s">
        <v>68</v>
      </c>
      <c r="B40" s="264" t="s">
        <v>231</v>
      </c>
      <c r="C40" s="417"/>
      <c r="D40" s="444"/>
      <c r="E40" s="444"/>
      <c r="F40" s="444"/>
    </row>
    <row r="41" spans="1:6" s="55" customFormat="1" ht="12" customHeight="1" thickBot="1">
      <c r="A41" s="229" t="s">
        <v>134</v>
      </c>
      <c r="B41" s="264" t="s">
        <v>232</v>
      </c>
      <c r="C41" s="417">
        <v>4722</v>
      </c>
      <c r="D41" s="444">
        <v>4722</v>
      </c>
      <c r="E41" s="444"/>
      <c r="F41" s="444">
        <v>4722</v>
      </c>
    </row>
    <row r="42" spans="1:6" s="55" customFormat="1" ht="12" customHeight="1" thickBot="1">
      <c r="A42" s="229" t="s">
        <v>135</v>
      </c>
      <c r="B42" s="264" t="s">
        <v>233</v>
      </c>
      <c r="C42" s="417">
        <v>21180</v>
      </c>
      <c r="D42" s="444">
        <v>21180</v>
      </c>
      <c r="E42" s="444"/>
      <c r="F42" s="444">
        <v>21180</v>
      </c>
    </row>
    <row r="43" spans="1:6" s="55" customFormat="1" ht="12" customHeight="1" thickBot="1">
      <c r="A43" s="229" t="s">
        <v>136</v>
      </c>
      <c r="B43" s="264" t="s">
        <v>234</v>
      </c>
      <c r="C43" s="417">
        <v>5989</v>
      </c>
      <c r="D43" s="444">
        <v>5989</v>
      </c>
      <c r="E43" s="444"/>
      <c r="F43" s="444">
        <v>5989</v>
      </c>
    </row>
    <row r="44" spans="1:6" s="55" customFormat="1" ht="12" customHeight="1" thickBot="1">
      <c r="A44" s="229" t="s">
        <v>137</v>
      </c>
      <c r="B44" s="264" t="s">
        <v>235</v>
      </c>
      <c r="C44" s="417"/>
      <c r="D44" s="444"/>
      <c r="E44" s="444"/>
      <c r="F44" s="444"/>
    </row>
    <row r="45" spans="1:6" s="55" customFormat="1" ht="12" customHeight="1" thickBot="1">
      <c r="A45" s="229" t="s">
        <v>138</v>
      </c>
      <c r="B45" s="264" t="s">
        <v>236</v>
      </c>
      <c r="C45" s="417"/>
      <c r="D45" s="444"/>
      <c r="E45" s="444">
        <v>70</v>
      </c>
      <c r="F45" s="444">
        <v>70</v>
      </c>
    </row>
    <row r="46" spans="1:6" s="55" customFormat="1" ht="12" customHeight="1" thickBot="1">
      <c r="A46" s="229" t="s">
        <v>227</v>
      </c>
      <c r="B46" s="264" t="s">
        <v>237</v>
      </c>
      <c r="C46" s="417"/>
      <c r="D46" s="444"/>
      <c r="E46" s="444"/>
      <c r="F46" s="444"/>
    </row>
    <row r="47" spans="1:6" s="55" customFormat="1" ht="12" customHeight="1" thickBot="1">
      <c r="A47" s="230" t="s">
        <v>228</v>
      </c>
      <c r="B47" s="268" t="s">
        <v>381</v>
      </c>
      <c r="C47" s="417"/>
      <c r="D47" s="444"/>
      <c r="E47" s="444"/>
      <c r="F47" s="444"/>
    </row>
    <row r="48" spans="1:6" s="55" customFormat="1" ht="12" customHeight="1" thickBot="1">
      <c r="A48" s="230" t="s">
        <v>380</v>
      </c>
      <c r="B48" s="268" t="s">
        <v>238</v>
      </c>
      <c r="C48" s="417"/>
      <c r="D48" s="444"/>
      <c r="E48" s="444">
        <v>250</v>
      </c>
      <c r="F48" s="444">
        <v>250</v>
      </c>
    </row>
    <row r="49" spans="1:6" s="55" customFormat="1" ht="12" customHeight="1" thickBot="1">
      <c r="A49" s="18" t="s">
        <v>16</v>
      </c>
      <c r="B49" s="262" t="s">
        <v>239</v>
      </c>
      <c r="C49" s="420">
        <f>SUM(C50:C54)</f>
        <v>0</v>
      </c>
      <c r="D49" s="477">
        <v>31</v>
      </c>
      <c r="E49" s="477">
        <v>23</v>
      </c>
      <c r="F49" s="477">
        <v>54</v>
      </c>
    </row>
    <row r="50" spans="1:6" s="55" customFormat="1" ht="12" customHeight="1" thickBot="1">
      <c r="A50" s="228" t="s">
        <v>69</v>
      </c>
      <c r="B50" s="263" t="s">
        <v>243</v>
      </c>
      <c r="C50" s="417"/>
      <c r="D50" s="444"/>
      <c r="E50" s="444"/>
      <c r="F50" s="444"/>
    </row>
    <row r="51" spans="1:6" s="55" customFormat="1" ht="12" customHeight="1" thickBot="1">
      <c r="A51" s="229" t="s">
        <v>70</v>
      </c>
      <c r="B51" s="264" t="s">
        <v>244</v>
      </c>
      <c r="C51" s="417"/>
      <c r="D51" s="444">
        <v>31</v>
      </c>
      <c r="E51" s="444"/>
      <c r="F51" s="444">
        <v>31</v>
      </c>
    </row>
    <row r="52" spans="1:6" s="55" customFormat="1" ht="12" customHeight="1" thickBot="1">
      <c r="A52" s="229" t="s">
        <v>240</v>
      </c>
      <c r="B52" s="264" t="s">
        <v>245</v>
      </c>
      <c r="C52" s="421"/>
      <c r="D52" s="444"/>
      <c r="E52" s="444"/>
      <c r="F52" s="444"/>
    </row>
    <row r="53" spans="1:6" s="55" customFormat="1" ht="12" customHeight="1" thickBot="1">
      <c r="A53" s="229" t="s">
        <v>241</v>
      </c>
      <c r="B53" s="264" t="s">
        <v>246</v>
      </c>
      <c r="C53" s="421"/>
      <c r="D53" s="418"/>
      <c r="E53" s="444">
        <v>23</v>
      </c>
      <c r="F53" s="444">
        <v>23</v>
      </c>
    </row>
    <row r="54" spans="1:6" s="55" customFormat="1" ht="12" customHeight="1" thickBot="1">
      <c r="A54" s="230" t="s">
        <v>242</v>
      </c>
      <c r="B54" s="268" t="s">
        <v>247</v>
      </c>
      <c r="C54" s="421"/>
      <c r="D54" s="418"/>
      <c r="E54" s="418"/>
      <c r="F54" s="418"/>
    </row>
    <row r="55" spans="1:6" s="55" customFormat="1" ht="12" customHeight="1" thickBot="1">
      <c r="A55" s="18" t="s">
        <v>139</v>
      </c>
      <c r="B55" s="262" t="s">
        <v>248</v>
      </c>
      <c r="C55" s="416">
        <f>SUM(C56:C58)</f>
        <v>0</v>
      </c>
      <c r="D55" s="418"/>
      <c r="E55" s="418"/>
      <c r="F55" s="418"/>
    </row>
    <row r="56" spans="1:6" s="55" customFormat="1" ht="12" customHeight="1" thickBot="1">
      <c r="A56" s="228" t="s">
        <v>71</v>
      </c>
      <c r="B56" s="263" t="s">
        <v>249</v>
      </c>
      <c r="C56" s="417"/>
      <c r="D56" s="418"/>
      <c r="E56" s="418"/>
      <c r="F56" s="418"/>
    </row>
    <row r="57" spans="1:6" s="55" customFormat="1" ht="12" customHeight="1" thickBot="1">
      <c r="A57" s="229" t="s">
        <v>72</v>
      </c>
      <c r="B57" s="264" t="s">
        <v>371</v>
      </c>
      <c r="C57" s="417"/>
      <c r="D57" s="418"/>
      <c r="E57" s="418"/>
      <c r="F57" s="418"/>
    </row>
    <row r="58" spans="1:6" s="55" customFormat="1" ht="12" customHeight="1" thickBot="1">
      <c r="A58" s="229" t="s">
        <v>252</v>
      </c>
      <c r="B58" s="264" t="s">
        <v>250</v>
      </c>
      <c r="C58" s="417"/>
      <c r="D58" s="418"/>
      <c r="E58" s="418"/>
      <c r="F58" s="418"/>
    </row>
    <row r="59" spans="1:6" s="55" customFormat="1" ht="12" customHeight="1" thickBot="1">
      <c r="A59" s="230" t="s">
        <v>253</v>
      </c>
      <c r="B59" s="268" t="s">
        <v>251</v>
      </c>
      <c r="C59" s="417"/>
      <c r="D59" s="418"/>
      <c r="E59" s="418"/>
      <c r="F59" s="418"/>
    </row>
    <row r="60" spans="1:6" s="55" customFormat="1" ht="12" customHeight="1" thickBot="1">
      <c r="A60" s="18" t="s">
        <v>18</v>
      </c>
      <c r="B60" s="267" t="s">
        <v>254</v>
      </c>
      <c r="C60" s="416">
        <f>SUM(C61:C63)</f>
        <v>0</v>
      </c>
      <c r="D60" s="418"/>
      <c r="E60" s="418"/>
      <c r="F60" s="418"/>
    </row>
    <row r="61" spans="1:6" s="55" customFormat="1" ht="12" customHeight="1" thickBot="1">
      <c r="A61" s="228" t="s">
        <v>140</v>
      </c>
      <c r="B61" s="263" t="s">
        <v>256</v>
      </c>
      <c r="C61" s="421"/>
      <c r="D61" s="418"/>
      <c r="E61" s="418"/>
      <c r="F61" s="418"/>
    </row>
    <row r="62" spans="1:6" s="55" customFormat="1" ht="12" customHeight="1" thickBot="1">
      <c r="A62" s="229" t="s">
        <v>141</v>
      </c>
      <c r="B62" s="264" t="s">
        <v>372</v>
      </c>
      <c r="C62" s="421"/>
      <c r="D62" s="418"/>
      <c r="E62" s="418"/>
      <c r="F62" s="418"/>
    </row>
    <row r="63" spans="1:6" s="55" customFormat="1" ht="12" customHeight="1" thickBot="1">
      <c r="A63" s="229" t="s">
        <v>181</v>
      </c>
      <c r="B63" s="264" t="s">
        <v>257</v>
      </c>
      <c r="C63" s="421"/>
      <c r="D63" s="418"/>
      <c r="E63" s="418"/>
      <c r="F63" s="418"/>
    </row>
    <row r="64" spans="1:6" s="55" customFormat="1" ht="12" customHeight="1" thickBot="1">
      <c r="A64" s="230" t="s">
        <v>255</v>
      </c>
      <c r="B64" s="268" t="s">
        <v>258</v>
      </c>
      <c r="C64" s="421"/>
      <c r="D64" s="418"/>
      <c r="E64" s="418"/>
      <c r="F64" s="418"/>
    </row>
    <row r="65" spans="1:6" s="55" customFormat="1" ht="12" customHeight="1" thickBot="1">
      <c r="A65" s="18" t="s">
        <v>19</v>
      </c>
      <c r="B65" s="262" t="s">
        <v>259</v>
      </c>
      <c r="C65" s="419">
        <f>+C8+C15+C22+C29+C37+C49+C55+C60</f>
        <v>273647</v>
      </c>
      <c r="D65" s="477">
        <v>357996</v>
      </c>
      <c r="E65" s="477">
        <v>50647</v>
      </c>
      <c r="F65" s="477">
        <v>408643</v>
      </c>
    </row>
    <row r="66" spans="1:6" s="55" customFormat="1" ht="12" customHeight="1" thickBot="1">
      <c r="A66" s="231" t="s">
        <v>344</v>
      </c>
      <c r="B66" s="267" t="s">
        <v>261</v>
      </c>
      <c r="C66" s="416">
        <f>SUM(C67:C69)</f>
        <v>0</v>
      </c>
      <c r="D66" s="418"/>
      <c r="E66" s="418"/>
      <c r="F66" s="418"/>
    </row>
    <row r="67" spans="1:6" s="55" customFormat="1" ht="12" customHeight="1" thickBot="1">
      <c r="A67" s="228" t="s">
        <v>292</v>
      </c>
      <c r="B67" s="263" t="s">
        <v>262</v>
      </c>
      <c r="C67" s="421"/>
      <c r="D67" s="418"/>
      <c r="E67" s="418"/>
      <c r="F67" s="418"/>
    </row>
    <row r="68" spans="1:6" s="55" customFormat="1" ht="12" customHeight="1" thickBot="1">
      <c r="A68" s="229" t="s">
        <v>301</v>
      </c>
      <c r="B68" s="264" t="s">
        <v>263</v>
      </c>
      <c r="C68" s="421"/>
      <c r="D68" s="418"/>
      <c r="E68" s="418"/>
      <c r="F68" s="418"/>
    </row>
    <row r="69" spans="1:6" s="55" customFormat="1" ht="12" customHeight="1" thickBot="1">
      <c r="A69" s="230" t="s">
        <v>302</v>
      </c>
      <c r="B69" s="352" t="s">
        <v>264</v>
      </c>
      <c r="C69" s="421"/>
      <c r="D69" s="418"/>
      <c r="E69" s="418"/>
      <c r="F69" s="418"/>
    </row>
    <row r="70" spans="1:6" s="55" customFormat="1" ht="12" customHeight="1" thickBot="1">
      <c r="A70" s="231" t="s">
        <v>265</v>
      </c>
      <c r="B70" s="267" t="s">
        <v>266</v>
      </c>
      <c r="C70" s="416">
        <f>SUM(C71:C74)</f>
        <v>0</v>
      </c>
      <c r="D70" s="418"/>
      <c r="E70" s="418"/>
      <c r="F70" s="418"/>
    </row>
    <row r="71" spans="1:6" s="55" customFormat="1" ht="12" customHeight="1" thickBot="1">
      <c r="A71" s="228" t="s">
        <v>117</v>
      </c>
      <c r="B71" s="263" t="s">
        <v>267</v>
      </c>
      <c r="C71" s="421"/>
      <c r="D71" s="418"/>
      <c r="E71" s="418"/>
      <c r="F71" s="418"/>
    </row>
    <row r="72" spans="1:6" s="55" customFormat="1" ht="12" customHeight="1" thickBot="1">
      <c r="A72" s="229" t="s">
        <v>118</v>
      </c>
      <c r="B72" s="264" t="s">
        <v>268</v>
      </c>
      <c r="C72" s="421"/>
      <c r="D72" s="418"/>
      <c r="E72" s="418"/>
      <c r="F72" s="418"/>
    </row>
    <row r="73" spans="1:6" s="55" customFormat="1" ht="12" customHeight="1" thickBot="1">
      <c r="A73" s="229" t="s">
        <v>293</v>
      </c>
      <c r="B73" s="264" t="s">
        <v>269</v>
      </c>
      <c r="C73" s="421"/>
      <c r="D73" s="444"/>
      <c r="E73" s="418"/>
      <c r="F73" s="418"/>
    </row>
    <row r="74" spans="1:6" s="55" customFormat="1" ht="12" customHeight="1" thickBot="1">
      <c r="A74" s="230" t="s">
        <v>294</v>
      </c>
      <c r="B74" s="268" t="s">
        <v>270</v>
      </c>
      <c r="C74" s="421"/>
      <c r="D74" s="444"/>
      <c r="E74" s="418"/>
      <c r="F74" s="418"/>
    </row>
    <row r="75" spans="1:6" s="55" customFormat="1" ht="12" customHeight="1" thickBot="1">
      <c r="A75" s="231" t="s">
        <v>271</v>
      </c>
      <c r="B75" s="267" t="s">
        <v>272</v>
      </c>
      <c r="C75" s="416">
        <f>SUM(C76:C77)</f>
        <v>18656</v>
      </c>
      <c r="D75" s="444">
        <v>18656</v>
      </c>
      <c r="E75" s="444">
        <v>6228</v>
      </c>
      <c r="F75" s="443">
        <v>24884</v>
      </c>
    </row>
    <row r="76" spans="1:6" s="55" customFormat="1" ht="12" customHeight="1" thickBot="1">
      <c r="A76" s="228" t="s">
        <v>295</v>
      </c>
      <c r="B76" s="263" t="s">
        <v>273</v>
      </c>
      <c r="C76" s="421">
        <v>18656</v>
      </c>
      <c r="D76" s="444">
        <v>18656</v>
      </c>
      <c r="E76" s="444">
        <v>6228</v>
      </c>
      <c r="F76" s="444">
        <v>24884</v>
      </c>
    </row>
    <row r="77" spans="1:6" s="55" customFormat="1" ht="12" customHeight="1" thickBot="1">
      <c r="A77" s="230" t="s">
        <v>296</v>
      </c>
      <c r="B77" s="268" t="s">
        <v>274</v>
      </c>
      <c r="C77" s="421"/>
      <c r="D77" s="444"/>
      <c r="E77" s="418"/>
      <c r="F77" s="418"/>
    </row>
    <row r="78" spans="1:6" s="54" customFormat="1" ht="12" customHeight="1" thickBot="1">
      <c r="A78" s="231" t="s">
        <v>275</v>
      </c>
      <c r="B78" s="267" t="s">
        <v>276</v>
      </c>
      <c r="C78" s="416">
        <f>SUM(C79:C81)</f>
        <v>0</v>
      </c>
      <c r="D78" s="445"/>
      <c r="E78" s="377"/>
      <c r="F78" s="377"/>
    </row>
    <row r="79" spans="1:6" s="55" customFormat="1" ht="12" customHeight="1" thickBot="1">
      <c r="A79" s="228" t="s">
        <v>297</v>
      </c>
      <c r="B79" s="263" t="s">
        <v>277</v>
      </c>
      <c r="C79" s="421"/>
      <c r="D79" s="444"/>
      <c r="E79" s="418"/>
      <c r="F79" s="418"/>
    </row>
    <row r="80" spans="1:6" s="55" customFormat="1" ht="12" customHeight="1" thickBot="1">
      <c r="A80" s="229" t="s">
        <v>298</v>
      </c>
      <c r="B80" s="264" t="s">
        <v>278</v>
      </c>
      <c r="C80" s="421"/>
      <c r="D80" s="444"/>
      <c r="E80" s="418"/>
      <c r="F80" s="418"/>
    </row>
    <row r="81" spans="1:6" s="55" customFormat="1" ht="12" customHeight="1" thickBot="1">
      <c r="A81" s="230" t="s">
        <v>299</v>
      </c>
      <c r="B81" s="268" t="s">
        <v>279</v>
      </c>
      <c r="C81" s="421"/>
      <c r="D81" s="444"/>
      <c r="E81" s="418"/>
      <c r="F81" s="418"/>
    </row>
    <row r="82" spans="1:6" s="55" customFormat="1" ht="12" customHeight="1" thickBot="1">
      <c r="A82" s="231" t="s">
        <v>280</v>
      </c>
      <c r="B82" s="267" t="s">
        <v>300</v>
      </c>
      <c r="C82" s="416">
        <f>SUM(C83:C86)</f>
        <v>0</v>
      </c>
      <c r="D82" s="444"/>
      <c r="E82" s="418"/>
      <c r="F82" s="418"/>
    </row>
    <row r="83" spans="1:6" s="55" customFormat="1" ht="12" customHeight="1" thickBot="1">
      <c r="A83" s="232" t="s">
        <v>281</v>
      </c>
      <c r="B83" s="263" t="s">
        <v>282</v>
      </c>
      <c r="C83" s="421"/>
      <c r="D83" s="418"/>
      <c r="E83" s="418"/>
      <c r="F83" s="418"/>
    </row>
    <row r="84" spans="1:6" s="55" customFormat="1" ht="12" customHeight="1" thickBot="1">
      <c r="A84" s="233" t="s">
        <v>283</v>
      </c>
      <c r="B84" s="264" t="s">
        <v>284</v>
      </c>
      <c r="C84" s="421"/>
      <c r="D84" s="418"/>
      <c r="E84" s="418"/>
      <c r="F84" s="418"/>
    </row>
    <row r="85" spans="1:6" s="55" customFormat="1" ht="12" customHeight="1" thickBot="1">
      <c r="A85" s="233" t="s">
        <v>285</v>
      </c>
      <c r="B85" s="264" t="s">
        <v>286</v>
      </c>
      <c r="C85" s="421"/>
      <c r="D85" s="418"/>
      <c r="E85" s="418"/>
      <c r="F85" s="418"/>
    </row>
    <row r="86" spans="1:6" s="54" customFormat="1" ht="12" customHeight="1" thickBot="1">
      <c r="A86" s="234" t="s">
        <v>287</v>
      </c>
      <c r="B86" s="268" t="s">
        <v>288</v>
      </c>
      <c r="C86" s="421"/>
      <c r="D86" s="377"/>
      <c r="E86" s="377"/>
      <c r="F86" s="377"/>
    </row>
    <row r="87" spans="1:6" s="54" customFormat="1" ht="12" customHeight="1" thickBot="1">
      <c r="A87" s="231" t="s">
        <v>289</v>
      </c>
      <c r="B87" s="267" t="s">
        <v>423</v>
      </c>
      <c r="C87" s="422"/>
      <c r="D87" s="377"/>
      <c r="E87" s="377"/>
      <c r="F87" s="377"/>
    </row>
    <row r="88" spans="1:6" s="54" customFormat="1" ht="12" customHeight="1" thickBot="1">
      <c r="A88" s="231" t="s">
        <v>450</v>
      </c>
      <c r="B88" s="267" t="s">
        <v>290</v>
      </c>
      <c r="C88" s="422"/>
      <c r="D88" s="377"/>
      <c r="E88" s="377"/>
      <c r="F88" s="377"/>
    </row>
    <row r="89" spans="1:6" s="54" customFormat="1" ht="12" customHeight="1" thickBot="1">
      <c r="A89" s="231" t="s">
        <v>451</v>
      </c>
      <c r="B89" s="270" t="s">
        <v>426</v>
      </c>
      <c r="C89" s="419">
        <f>+C66+C70+C75+C78+C82+C88+C87</f>
        <v>18656</v>
      </c>
      <c r="D89" s="477">
        <v>18656</v>
      </c>
      <c r="E89" s="477">
        <v>6228</v>
      </c>
      <c r="F89" s="443">
        <v>24884</v>
      </c>
    </row>
    <row r="90" spans="1:6" s="54" customFormat="1" ht="12" customHeight="1" thickBot="1">
      <c r="A90" s="235" t="s">
        <v>452</v>
      </c>
      <c r="B90" s="271" t="s">
        <v>453</v>
      </c>
      <c r="C90" s="419">
        <f>+C65+C89</f>
        <v>292303</v>
      </c>
      <c r="D90" s="477">
        <v>376652</v>
      </c>
      <c r="E90" s="477">
        <v>56875</v>
      </c>
      <c r="F90" s="477">
        <v>433527</v>
      </c>
    </row>
    <row r="91" spans="1:6" s="55" customFormat="1" ht="15" customHeight="1" thickBot="1">
      <c r="A91" s="131"/>
      <c r="B91" s="132"/>
      <c r="C91" s="407"/>
      <c r="D91" s="418"/>
      <c r="E91" s="418"/>
      <c r="F91" s="418"/>
    </row>
    <row r="92" spans="1:6" s="40" customFormat="1" ht="16.5" customHeight="1" thickBot="1">
      <c r="A92" s="135"/>
      <c r="B92" s="136" t="s">
        <v>51</v>
      </c>
      <c r="C92" s="407"/>
      <c r="D92" s="414"/>
      <c r="E92" s="414"/>
      <c r="F92" s="414"/>
    </row>
    <row r="93" spans="1:6" s="56" customFormat="1" ht="12" customHeight="1" thickBot="1">
      <c r="A93" s="217" t="s">
        <v>11</v>
      </c>
      <c r="B93" s="272" t="s">
        <v>457</v>
      </c>
      <c r="C93" s="416">
        <f>+C94+C95+C96+C97+C98+C111</f>
        <v>272303</v>
      </c>
      <c r="D93" s="477">
        <v>320018</v>
      </c>
      <c r="E93" s="477">
        <v>14100</v>
      </c>
      <c r="F93" s="477">
        <v>334118</v>
      </c>
    </row>
    <row r="94" spans="1:6" ht="12" customHeight="1" thickBot="1">
      <c r="A94" s="236" t="s">
        <v>73</v>
      </c>
      <c r="B94" s="273" t="s">
        <v>42</v>
      </c>
      <c r="C94" s="417">
        <v>49456</v>
      </c>
      <c r="D94" s="442">
        <v>67301</v>
      </c>
      <c r="E94" s="442">
        <v>897</v>
      </c>
      <c r="F94" s="442">
        <v>68198</v>
      </c>
    </row>
    <row r="95" spans="1:6" ht="12" customHeight="1" thickBot="1">
      <c r="A95" s="229" t="s">
        <v>74</v>
      </c>
      <c r="B95" s="274" t="s">
        <v>142</v>
      </c>
      <c r="C95" s="417">
        <v>10989</v>
      </c>
      <c r="D95" s="442">
        <v>13638</v>
      </c>
      <c r="E95" s="442">
        <v>242</v>
      </c>
      <c r="F95" s="442">
        <v>13880</v>
      </c>
    </row>
    <row r="96" spans="1:6" ht="12" customHeight="1" thickBot="1">
      <c r="A96" s="229" t="s">
        <v>75</v>
      </c>
      <c r="B96" s="274" t="s">
        <v>108</v>
      </c>
      <c r="C96" s="417">
        <v>65831</v>
      </c>
      <c r="D96" s="442">
        <v>86116</v>
      </c>
      <c r="E96" s="442">
        <v>6603</v>
      </c>
      <c r="F96" s="442">
        <v>92719</v>
      </c>
    </row>
    <row r="97" spans="1:6" ht="12" customHeight="1" thickBot="1">
      <c r="A97" s="229" t="s">
        <v>76</v>
      </c>
      <c r="B97" s="278" t="s">
        <v>143</v>
      </c>
      <c r="C97" s="417">
        <v>40137</v>
      </c>
      <c r="D97" s="442">
        <v>40177</v>
      </c>
      <c r="E97" s="442">
        <v>2088</v>
      </c>
      <c r="F97" s="442">
        <v>42265</v>
      </c>
    </row>
    <row r="98" spans="1:6" ht="12" customHeight="1" thickBot="1">
      <c r="A98" s="229" t="s">
        <v>84</v>
      </c>
      <c r="B98" s="8" t="s">
        <v>144</v>
      </c>
      <c r="C98" s="417">
        <v>100890</v>
      </c>
      <c r="D98" s="442">
        <v>107786</v>
      </c>
      <c r="E98" s="442">
        <v>7003</v>
      </c>
      <c r="F98" s="442">
        <v>114789</v>
      </c>
    </row>
    <row r="99" spans="1:6" ht="12" customHeight="1" thickBot="1">
      <c r="A99" s="229" t="s">
        <v>77</v>
      </c>
      <c r="B99" s="274" t="s">
        <v>454</v>
      </c>
      <c r="C99" s="417"/>
      <c r="D99" s="442"/>
      <c r="E99" s="442">
        <v>4791</v>
      </c>
      <c r="F99" s="442">
        <v>4791</v>
      </c>
    </row>
    <row r="100" spans="1:6" ht="12" customHeight="1" thickBot="1">
      <c r="A100" s="229" t="s">
        <v>78</v>
      </c>
      <c r="B100" s="353" t="e">
        <f>-Intézményfinanszirozás</f>
        <v>#NAME?</v>
      </c>
      <c r="C100" s="417">
        <v>86040</v>
      </c>
      <c r="D100" s="442">
        <v>90215</v>
      </c>
      <c r="E100" s="442">
        <v>3968</v>
      </c>
      <c r="F100" s="442">
        <v>94183</v>
      </c>
    </row>
    <row r="101" spans="1:6" ht="12" customHeight="1" thickBot="1">
      <c r="A101" s="229" t="s">
        <v>85</v>
      </c>
      <c r="B101" s="353" t="s">
        <v>388</v>
      </c>
      <c r="C101" s="417"/>
      <c r="D101" s="442"/>
      <c r="E101" s="442"/>
      <c r="F101" s="442"/>
    </row>
    <row r="102" spans="1:6" ht="12" customHeight="1" thickBot="1">
      <c r="A102" s="229" t="s">
        <v>86</v>
      </c>
      <c r="B102" s="353" t="s">
        <v>306</v>
      </c>
      <c r="C102" s="417"/>
      <c r="D102" s="442"/>
      <c r="E102" s="442"/>
      <c r="F102" s="442"/>
    </row>
    <row r="103" spans="1:6" ht="12" customHeight="1" thickBot="1">
      <c r="A103" s="229" t="s">
        <v>87</v>
      </c>
      <c r="B103" s="354" t="s">
        <v>307</v>
      </c>
      <c r="C103" s="417"/>
      <c r="D103" s="442"/>
      <c r="E103" s="442"/>
      <c r="F103" s="442"/>
    </row>
    <row r="104" spans="1:6" ht="12" customHeight="1" thickBot="1">
      <c r="A104" s="229" t="s">
        <v>88</v>
      </c>
      <c r="B104" s="354" t="s">
        <v>308</v>
      </c>
      <c r="C104" s="417"/>
      <c r="D104" s="442"/>
      <c r="E104" s="442"/>
      <c r="F104" s="442"/>
    </row>
    <row r="105" spans="1:6" ht="12" customHeight="1" thickBot="1">
      <c r="A105" s="229" t="s">
        <v>90</v>
      </c>
      <c r="B105" s="353" t="s">
        <v>309</v>
      </c>
      <c r="C105" s="417">
        <v>700</v>
      </c>
      <c r="D105" s="442">
        <v>700</v>
      </c>
      <c r="E105" s="442"/>
      <c r="F105" s="442">
        <v>700</v>
      </c>
    </row>
    <row r="106" spans="1:6" ht="12" customHeight="1" thickBot="1">
      <c r="A106" s="229" t="s">
        <v>145</v>
      </c>
      <c r="B106" s="353" t="s">
        <v>310</v>
      </c>
      <c r="C106" s="417"/>
      <c r="D106" s="442"/>
      <c r="E106" s="442"/>
      <c r="F106" s="442"/>
    </row>
    <row r="107" spans="1:6" ht="12" customHeight="1" thickBot="1">
      <c r="A107" s="229" t="s">
        <v>304</v>
      </c>
      <c r="B107" s="354" t="s">
        <v>311</v>
      </c>
      <c r="C107" s="417"/>
      <c r="D107" s="442"/>
      <c r="E107" s="442"/>
      <c r="F107" s="442"/>
    </row>
    <row r="108" spans="1:6" ht="12" customHeight="1" thickBot="1">
      <c r="A108" s="237" t="s">
        <v>305</v>
      </c>
      <c r="B108" s="277" t="s">
        <v>312</v>
      </c>
      <c r="C108" s="417"/>
      <c r="D108" s="442"/>
      <c r="E108" s="442"/>
      <c r="F108" s="442"/>
    </row>
    <row r="109" spans="1:6" ht="12" customHeight="1" thickBot="1">
      <c r="A109" s="229" t="s">
        <v>386</v>
      </c>
      <c r="B109" s="277" t="s">
        <v>313</v>
      </c>
      <c r="C109" s="417"/>
      <c r="D109" s="442"/>
      <c r="E109" s="442"/>
      <c r="F109" s="442"/>
    </row>
    <row r="110" spans="1:6" ht="12" customHeight="1" thickBot="1">
      <c r="A110" s="229" t="s">
        <v>387</v>
      </c>
      <c r="B110" s="354" t="s">
        <v>314</v>
      </c>
      <c r="C110" s="417">
        <v>14150</v>
      </c>
      <c r="D110" s="442">
        <v>16871</v>
      </c>
      <c r="E110" s="442">
        <v>-1756</v>
      </c>
      <c r="F110" s="442">
        <v>15115</v>
      </c>
    </row>
    <row r="111" spans="1:6" ht="12" customHeight="1" thickBot="1">
      <c r="A111" s="229" t="s">
        <v>391</v>
      </c>
      <c r="B111" s="278" t="s">
        <v>43</v>
      </c>
      <c r="C111" s="417">
        <v>5000</v>
      </c>
      <c r="D111" s="442">
        <v>5000</v>
      </c>
      <c r="E111" s="442">
        <v>-2733</v>
      </c>
      <c r="F111" s="442">
        <v>2267</v>
      </c>
    </row>
    <row r="112" spans="1:6" ht="12" customHeight="1" thickBot="1">
      <c r="A112" s="230" t="s">
        <v>392</v>
      </c>
      <c r="B112" s="274" t="s">
        <v>455</v>
      </c>
      <c r="C112" s="417">
        <v>3000</v>
      </c>
      <c r="D112" s="442">
        <v>3000</v>
      </c>
      <c r="E112" s="442">
        <v>-2733</v>
      </c>
      <c r="F112" s="442">
        <v>267</v>
      </c>
    </row>
    <row r="113" spans="1:6" ht="12" customHeight="1" thickBot="1">
      <c r="A113" s="238" t="s">
        <v>393</v>
      </c>
      <c r="B113" s="355" t="s">
        <v>456</v>
      </c>
      <c r="C113" s="417">
        <v>2000</v>
      </c>
      <c r="D113" s="442">
        <v>2000</v>
      </c>
      <c r="E113" s="442"/>
      <c r="F113" s="442">
        <v>2000</v>
      </c>
    </row>
    <row r="114" spans="1:6" ht="12" customHeight="1" thickBot="1">
      <c r="A114" s="18" t="s">
        <v>12</v>
      </c>
      <c r="B114" s="284" t="s">
        <v>315</v>
      </c>
      <c r="C114" s="416">
        <f>+C115+C117+C119</f>
        <v>20000</v>
      </c>
      <c r="D114" s="443">
        <v>56634</v>
      </c>
      <c r="E114" s="443">
        <v>42775</v>
      </c>
      <c r="F114" s="443">
        <v>99409</v>
      </c>
    </row>
    <row r="115" spans="1:6" ht="12" customHeight="1" thickBot="1">
      <c r="A115" s="228" t="s">
        <v>79</v>
      </c>
      <c r="B115" s="274" t="s">
        <v>179</v>
      </c>
      <c r="C115" s="417">
        <v>5000</v>
      </c>
      <c r="D115" s="442">
        <v>22141</v>
      </c>
      <c r="E115" s="442">
        <v>-89</v>
      </c>
      <c r="F115" s="442">
        <v>22052</v>
      </c>
    </row>
    <row r="116" spans="1:6" ht="12" customHeight="1" thickBot="1">
      <c r="A116" s="228" t="s">
        <v>80</v>
      </c>
      <c r="B116" s="275" t="s">
        <v>319</v>
      </c>
      <c r="C116" s="417"/>
      <c r="D116" s="442">
        <v>5611</v>
      </c>
      <c r="E116" s="442"/>
      <c r="F116" s="442">
        <v>5611</v>
      </c>
    </row>
    <row r="117" spans="1:6" ht="12" customHeight="1" thickBot="1">
      <c r="A117" s="228" t="s">
        <v>81</v>
      </c>
      <c r="B117" s="275" t="s">
        <v>146</v>
      </c>
      <c r="C117" s="417">
        <v>15000</v>
      </c>
      <c r="D117" s="442">
        <v>34493</v>
      </c>
      <c r="E117" s="442">
        <v>42864</v>
      </c>
      <c r="F117" s="442">
        <v>77357</v>
      </c>
    </row>
    <row r="118" spans="1:6" ht="12" customHeight="1" thickBot="1">
      <c r="A118" s="228" t="s">
        <v>82</v>
      </c>
      <c r="B118" s="275" t="s">
        <v>320</v>
      </c>
      <c r="C118" s="417"/>
      <c r="D118" s="442">
        <v>19493</v>
      </c>
      <c r="E118" s="442">
        <v>-1129</v>
      </c>
      <c r="F118" s="442">
        <v>18364</v>
      </c>
    </row>
    <row r="119" spans="1:6" ht="12" customHeight="1" thickBot="1">
      <c r="A119" s="228" t="s">
        <v>83</v>
      </c>
      <c r="B119" s="266" t="s">
        <v>182</v>
      </c>
      <c r="C119" s="417"/>
      <c r="D119" s="442"/>
      <c r="E119" s="442"/>
      <c r="F119" s="442"/>
    </row>
    <row r="120" spans="1:6" ht="12" customHeight="1" thickBot="1">
      <c r="A120" s="228" t="s">
        <v>89</v>
      </c>
      <c r="B120" s="265" t="s">
        <v>373</v>
      </c>
      <c r="C120" s="417"/>
      <c r="D120" s="442"/>
      <c r="E120" s="442"/>
      <c r="F120" s="442"/>
    </row>
    <row r="121" spans="1:6" ht="12" customHeight="1" thickBot="1">
      <c r="A121" s="228" t="s">
        <v>91</v>
      </c>
      <c r="B121" s="356" t="s">
        <v>325</v>
      </c>
      <c r="C121" s="417"/>
      <c r="D121" s="424"/>
      <c r="E121" s="424"/>
      <c r="F121" s="424"/>
    </row>
    <row r="122" spans="1:6" ht="12" customHeight="1" thickBot="1">
      <c r="A122" s="228" t="s">
        <v>147</v>
      </c>
      <c r="B122" s="354" t="s">
        <v>308</v>
      </c>
      <c r="C122" s="417"/>
      <c r="D122" s="424"/>
      <c r="E122" s="424"/>
      <c r="F122" s="424"/>
    </row>
    <row r="123" spans="1:6" ht="12" customHeight="1" thickBot="1">
      <c r="A123" s="228" t="s">
        <v>148</v>
      </c>
      <c r="B123" s="354" t="s">
        <v>324</v>
      </c>
      <c r="C123" s="417"/>
      <c r="D123" s="424"/>
      <c r="E123" s="424"/>
      <c r="F123" s="424"/>
    </row>
    <row r="124" spans="1:6" ht="12" customHeight="1" thickBot="1">
      <c r="A124" s="228" t="s">
        <v>149</v>
      </c>
      <c r="B124" s="354" t="s">
        <v>323</v>
      </c>
      <c r="C124" s="417"/>
      <c r="D124" s="424"/>
      <c r="E124" s="424"/>
      <c r="F124" s="424"/>
    </row>
    <row r="125" spans="1:6" ht="12" customHeight="1" thickBot="1">
      <c r="A125" s="228" t="s">
        <v>316</v>
      </c>
      <c r="B125" s="354" t="s">
        <v>311</v>
      </c>
      <c r="C125" s="417"/>
      <c r="D125" s="424"/>
      <c r="E125" s="424"/>
      <c r="F125" s="424"/>
    </row>
    <row r="126" spans="1:6" ht="12" customHeight="1" thickBot="1">
      <c r="A126" s="228" t="s">
        <v>317</v>
      </c>
      <c r="B126" s="354" t="s">
        <v>322</v>
      </c>
      <c r="C126" s="417"/>
      <c r="D126" s="424"/>
      <c r="E126" s="424"/>
      <c r="F126" s="424"/>
    </row>
    <row r="127" spans="1:6" ht="12" customHeight="1" thickBot="1">
      <c r="A127" s="237" t="s">
        <v>318</v>
      </c>
      <c r="B127" s="354" t="s">
        <v>321</v>
      </c>
      <c r="C127" s="417"/>
      <c r="D127" s="424"/>
      <c r="E127" s="424"/>
      <c r="F127" s="424"/>
    </row>
    <row r="128" spans="1:6" ht="12" customHeight="1" thickBot="1">
      <c r="A128" s="18" t="s">
        <v>13</v>
      </c>
      <c r="B128" s="281" t="s">
        <v>396</v>
      </c>
      <c r="C128" s="416">
        <f>+C93+C114</f>
        <v>292303</v>
      </c>
      <c r="D128" s="443">
        <v>376652</v>
      </c>
      <c r="E128" s="443">
        <v>56875</v>
      </c>
      <c r="F128" s="443">
        <v>433527</v>
      </c>
    </row>
    <row r="129" spans="1:6" ht="12" customHeight="1" thickBot="1">
      <c r="A129" s="18" t="s">
        <v>14</v>
      </c>
      <c r="B129" s="281" t="s">
        <v>397</v>
      </c>
      <c r="C129" s="416">
        <f>+C130+C131+C132</f>
        <v>0</v>
      </c>
      <c r="D129" s="424"/>
      <c r="E129" s="424"/>
      <c r="F129" s="424"/>
    </row>
    <row r="130" spans="1:6" s="56" customFormat="1" ht="12" customHeight="1" thickBot="1">
      <c r="A130" s="228" t="s">
        <v>216</v>
      </c>
      <c r="B130" s="279" t="s">
        <v>460</v>
      </c>
      <c r="C130" s="417"/>
      <c r="D130" s="423"/>
      <c r="E130" s="423"/>
      <c r="F130" s="423"/>
    </row>
    <row r="131" spans="1:6" ht="12" customHeight="1" thickBot="1">
      <c r="A131" s="228" t="s">
        <v>219</v>
      </c>
      <c r="B131" s="279" t="s">
        <v>405</v>
      </c>
      <c r="C131" s="417"/>
      <c r="D131" s="424"/>
      <c r="E131" s="424"/>
      <c r="F131" s="424"/>
    </row>
    <row r="132" spans="1:6" ht="12" customHeight="1" thickBot="1">
      <c r="A132" s="237" t="s">
        <v>220</v>
      </c>
      <c r="B132" s="280" t="s">
        <v>459</v>
      </c>
      <c r="C132" s="417"/>
      <c r="D132" s="424"/>
      <c r="E132" s="424"/>
      <c r="F132" s="424"/>
    </row>
    <row r="133" spans="1:6" ht="12" customHeight="1" thickBot="1">
      <c r="A133" s="18" t="s">
        <v>15</v>
      </c>
      <c r="B133" s="281" t="s">
        <v>398</v>
      </c>
      <c r="C133" s="416">
        <f>+C134+C135+C136+C137+C138+C139</f>
        <v>0</v>
      </c>
      <c r="D133" s="424"/>
      <c r="E133" s="424"/>
      <c r="F133" s="424"/>
    </row>
    <row r="134" spans="1:6" ht="12" customHeight="1" thickBot="1">
      <c r="A134" s="228" t="s">
        <v>66</v>
      </c>
      <c r="B134" s="279" t="s">
        <v>407</v>
      </c>
      <c r="C134" s="417"/>
      <c r="D134" s="424"/>
      <c r="E134" s="424"/>
      <c r="F134" s="424"/>
    </row>
    <row r="135" spans="1:6" ht="12" customHeight="1" thickBot="1">
      <c r="A135" s="228" t="s">
        <v>67</v>
      </c>
      <c r="B135" s="279" t="s">
        <v>399</v>
      </c>
      <c r="C135" s="417"/>
      <c r="D135" s="424"/>
      <c r="E135" s="424"/>
      <c r="F135" s="424"/>
    </row>
    <row r="136" spans="1:6" ht="12" customHeight="1" thickBot="1">
      <c r="A136" s="228" t="s">
        <v>68</v>
      </c>
      <c r="B136" s="279" t="s">
        <v>400</v>
      </c>
      <c r="C136" s="417"/>
      <c r="D136" s="424"/>
      <c r="E136" s="424"/>
      <c r="F136" s="424"/>
    </row>
    <row r="137" spans="1:6" ht="12" customHeight="1" thickBot="1">
      <c r="A137" s="228" t="s">
        <v>134</v>
      </c>
      <c r="B137" s="279" t="s">
        <v>458</v>
      </c>
      <c r="C137" s="417"/>
      <c r="D137" s="424"/>
      <c r="E137" s="424"/>
      <c r="F137" s="424"/>
    </row>
    <row r="138" spans="1:6" ht="12" customHeight="1" thickBot="1">
      <c r="A138" s="228" t="s">
        <v>135</v>
      </c>
      <c r="B138" s="279" t="s">
        <v>402</v>
      </c>
      <c r="C138" s="417"/>
      <c r="D138" s="424"/>
      <c r="E138" s="424"/>
      <c r="F138" s="424"/>
    </row>
    <row r="139" spans="1:6" s="56" customFormat="1" ht="12" customHeight="1" thickBot="1">
      <c r="A139" s="237" t="s">
        <v>136</v>
      </c>
      <c r="B139" s="280" t="s">
        <v>403</v>
      </c>
      <c r="C139" s="417"/>
      <c r="D139" s="423"/>
      <c r="E139" s="423"/>
      <c r="F139" s="423"/>
    </row>
    <row r="140" spans="1:12" ht="12" customHeight="1" thickBot="1">
      <c r="A140" s="18" t="s">
        <v>16</v>
      </c>
      <c r="B140" s="281" t="s">
        <v>473</v>
      </c>
      <c r="C140" s="419">
        <f>+C141+C142+C144+C145+C143</f>
        <v>0</v>
      </c>
      <c r="D140" s="424"/>
      <c r="E140" s="424"/>
      <c r="F140" s="424"/>
      <c r="L140" s="140"/>
    </row>
    <row r="141" spans="1:6" ht="13.5" thickBot="1">
      <c r="A141" s="228" t="s">
        <v>69</v>
      </c>
      <c r="B141" s="279" t="s">
        <v>326</v>
      </c>
      <c r="C141" s="417"/>
      <c r="D141" s="424"/>
      <c r="E141" s="424"/>
      <c r="F141" s="424"/>
    </row>
    <row r="142" spans="1:6" ht="12" customHeight="1" thickBot="1">
      <c r="A142" s="228" t="s">
        <v>70</v>
      </c>
      <c r="B142" s="279" t="s">
        <v>327</v>
      </c>
      <c r="C142" s="417"/>
      <c r="D142" s="424"/>
      <c r="E142" s="424"/>
      <c r="F142" s="424"/>
    </row>
    <row r="143" spans="1:6" ht="12" customHeight="1" thickBot="1">
      <c r="A143" s="228" t="s">
        <v>240</v>
      </c>
      <c r="B143" s="279" t="s">
        <v>472</v>
      </c>
      <c r="C143" s="417"/>
      <c r="D143" s="424"/>
      <c r="E143" s="424"/>
      <c r="F143" s="424"/>
    </row>
    <row r="144" spans="1:6" s="56" customFormat="1" ht="12" customHeight="1" thickBot="1">
      <c r="A144" s="228" t="s">
        <v>241</v>
      </c>
      <c r="B144" s="279" t="s">
        <v>412</v>
      </c>
      <c r="C144" s="417"/>
      <c r="D144" s="423"/>
      <c r="E144" s="423"/>
      <c r="F144" s="423"/>
    </row>
    <row r="145" spans="1:6" s="56" customFormat="1" ht="12" customHeight="1" thickBot="1">
      <c r="A145" s="237" t="s">
        <v>242</v>
      </c>
      <c r="B145" s="280" t="s">
        <v>340</v>
      </c>
      <c r="C145" s="417"/>
      <c r="D145" s="423"/>
      <c r="E145" s="423"/>
      <c r="F145" s="423"/>
    </row>
    <row r="146" spans="1:6" s="56" customFormat="1" ht="12" customHeight="1" thickBot="1">
      <c r="A146" s="18" t="s">
        <v>17</v>
      </c>
      <c r="B146" s="281" t="s">
        <v>413</v>
      </c>
      <c r="C146" s="425">
        <f>+C147+C148+C149+C150+C151</f>
        <v>0</v>
      </c>
      <c r="D146" s="423"/>
      <c r="E146" s="423"/>
      <c r="F146" s="423"/>
    </row>
    <row r="147" spans="1:6" s="56" customFormat="1" ht="12" customHeight="1" thickBot="1">
      <c r="A147" s="228" t="s">
        <v>71</v>
      </c>
      <c r="B147" s="279" t="s">
        <v>408</v>
      </c>
      <c r="C147" s="417"/>
      <c r="D147" s="423"/>
      <c r="E147" s="423"/>
      <c r="F147" s="423"/>
    </row>
    <row r="148" spans="1:6" s="56" customFormat="1" ht="12" customHeight="1" thickBot="1">
      <c r="A148" s="228" t="s">
        <v>72</v>
      </c>
      <c r="B148" s="279" t="s">
        <v>415</v>
      </c>
      <c r="C148" s="417"/>
      <c r="D148" s="423"/>
      <c r="E148" s="423"/>
      <c r="F148" s="423"/>
    </row>
    <row r="149" spans="1:6" s="56" customFormat="1" ht="12" customHeight="1" thickBot="1">
      <c r="A149" s="228" t="s">
        <v>252</v>
      </c>
      <c r="B149" s="279" t="s">
        <v>410</v>
      </c>
      <c r="C149" s="417"/>
      <c r="D149" s="423"/>
      <c r="E149" s="423"/>
      <c r="F149" s="423"/>
    </row>
    <row r="150" spans="1:6" s="56" customFormat="1" ht="12" customHeight="1" thickBot="1">
      <c r="A150" s="228" t="s">
        <v>253</v>
      </c>
      <c r="B150" s="279" t="s">
        <v>461</v>
      </c>
      <c r="C150" s="417"/>
      <c r="D150" s="423"/>
      <c r="E150" s="423"/>
      <c r="F150" s="423"/>
    </row>
    <row r="151" spans="1:6" ht="12.75" customHeight="1" thickBot="1">
      <c r="A151" s="237" t="s">
        <v>414</v>
      </c>
      <c r="B151" s="280" t="s">
        <v>417</v>
      </c>
      <c r="C151" s="417"/>
      <c r="D151" s="424"/>
      <c r="E151" s="424"/>
      <c r="F151" s="424"/>
    </row>
    <row r="152" spans="1:6" ht="12.75" customHeight="1" thickBot="1">
      <c r="A152" s="257" t="s">
        <v>18</v>
      </c>
      <c r="B152" s="281" t="s">
        <v>418</v>
      </c>
      <c r="C152" s="425"/>
      <c r="D152" s="424"/>
      <c r="E152" s="424"/>
      <c r="F152" s="424"/>
    </row>
    <row r="153" spans="1:6" ht="12.75" customHeight="1" thickBot="1">
      <c r="A153" s="257" t="s">
        <v>19</v>
      </c>
      <c r="B153" s="281" t="s">
        <v>419</v>
      </c>
      <c r="C153" s="425"/>
      <c r="D153" s="424"/>
      <c r="E153" s="424"/>
      <c r="F153" s="424"/>
    </row>
    <row r="154" spans="1:6" ht="12" customHeight="1" thickBot="1">
      <c r="A154" s="18" t="s">
        <v>20</v>
      </c>
      <c r="B154" s="281" t="s">
        <v>421</v>
      </c>
      <c r="C154" s="426">
        <f>+C129+C133+C140+C146+C152+C153</f>
        <v>0</v>
      </c>
      <c r="D154" s="424"/>
      <c r="E154" s="424"/>
      <c r="F154" s="424"/>
    </row>
    <row r="155" spans="1:6" ht="15" customHeight="1" thickBot="1">
      <c r="A155" s="239" t="s">
        <v>21</v>
      </c>
      <c r="B155" s="283" t="s">
        <v>420</v>
      </c>
      <c r="C155" s="426">
        <f>+C128+C154</f>
        <v>292303</v>
      </c>
      <c r="D155" s="412">
        <v>376652</v>
      </c>
      <c r="E155" s="412">
        <v>56875</v>
      </c>
      <c r="F155" s="412">
        <v>433527</v>
      </c>
    </row>
    <row r="156" spans="1:6" ht="13.5" thickBot="1">
      <c r="A156" s="205"/>
      <c r="B156" s="206"/>
      <c r="C156" s="427"/>
      <c r="D156" s="424"/>
      <c r="E156" s="424"/>
      <c r="F156" s="424"/>
    </row>
    <row r="157" spans="1:6" ht="15" customHeight="1" thickBot="1">
      <c r="A157" s="139" t="s">
        <v>462</v>
      </c>
      <c r="B157" s="358"/>
      <c r="C157" s="410">
        <v>13</v>
      </c>
      <c r="D157" s="424">
        <v>13</v>
      </c>
      <c r="E157" s="424"/>
      <c r="F157" s="424">
        <v>13</v>
      </c>
    </row>
    <row r="158" spans="1:6" ht="14.25" customHeight="1" thickBot="1">
      <c r="A158" s="139" t="s">
        <v>159</v>
      </c>
      <c r="B158" s="358"/>
      <c r="C158" s="410"/>
      <c r="D158" s="424"/>
      <c r="E158" s="424"/>
      <c r="F158" s="424"/>
    </row>
  </sheetData>
  <sheetProtection formatCells="0"/>
  <mergeCells count="2">
    <mergeCell ref="B1:F1"/>
    <mergeCell ref="B2:F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&amp;R6.1. melléklet a  .. /2015.(XI. 24.) önkormányzati rendelet-tervezethez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2015-11-17T08:40:01Z</cp:lastPrinted>
  <dcterms:created xsi:type="dcterms:W3CDTF">1999-10-30T10:30:45Z</dcterms:created>
  <dcterms:modified xsi:type="dcterms:W3CDTF">2015-11-17T08:45:24Z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