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673" firstSheet="5" activeTab="13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sz.mell." sheetId="8" r:id="rId8"/>
    <sheet name="6.1.sz.mell." sheetId="9" r:id="rId9"/>
    <sheet name="6.1.1..sz.mell." sheetId="10" r:id="rId10"/>
    <sheet name="6.1.2.sz. mell." sheetId="11" r:id="rId11"/>
    <sheet name="7.sz.mell" sheetId="12" r:id="rId12"/>
    <sheet name="8.sz.mell" sheetId="13" r:id="rId13"/>
    <sheet name="9.sz. mell." sheetId="14" r:id="rId14"/>
  </sheets>
  <definedNames>
    <definedName name="_xlfn.IFERROR" hidden="1">#NAME?</definedName>
    <definedName name="_xlnm.Print_Titles" localSheetId="9">'6.1.1..sz.mell.'!$1:$6</definedName>
    <definedName name="_xlnm.Print_Titles" localSheetId="10">'6.1.2.sz. mell.'!$1:$6</definedName>
    <definedName name="_xlnm.Print_Titles" localSheetId="8">'6.1.sz.mell.'!$1:$6</definedName>
    <definedName name="_xlnm.Print_Titles" localSheetId="11">'7.sz.mell'!$1:$6</definedName>
    <definedName name="_xlnm.Print_Titles" localSheetId="12">'8.sz.mell'!$1:$6</definedName>
    <definedName name="_xlnm.Print_Titles" localSheetId="13">'9.sz. mell.'!$1:$6</definedName>
  </definedNames>
  <calcPr fullCalcOnLoad="1"/>
</workbook>
</file>

<file path=xl/sharedStrings.xml><?xml version="1.0" encoding="utf-8"?>
<sst xmlns="http://schemas.openxmlformats.org/spreadsheetml/2006/main" count="1880" uniqueCount="518">
  <si>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</si>
  <si>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</si>
  <si>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</si>
  <si>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</si>
  <si>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</si>
  <si>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</si>
  <si>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</si>
  <si>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</si>
  <si>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</si>
  <si>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</si>
  <si>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</si>
  <si>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</si>
  <si>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</si>
  <si>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</si>
  <si>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</si>
  <si>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</si>
  <si>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</si>
  <si>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</si>
  <si>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</si>
  <si>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</si>
  <si>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</si>
  <si>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</si>
  <si>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</si>
  <si>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</si>
  <si>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</si>
  <si>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</si>
  <si>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</si>
  <si>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</si>
  <si>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</si>
  <si>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</si>
  <si>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</si>
  <si>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</si>
  <si>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</si>
  <si>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</si>
  <si>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</si>
  <si>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</si>
  <si>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</si>
  <si>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</si>
  <si>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</si>
  <si>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</si>
  <si>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</si>
  <si>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</si>
  <si>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</si>
  <si>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</si>
  <si>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</si>
  <si>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</si>
  <si>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</si>
  <si>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</si>
  <si>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</si>
  <si>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</si>
  <si>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</si>
  <si>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</si>
  <si>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</si>
  <si>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</si>
  <si>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</si>
  <si>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</si>
  <si>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</si>
  <si>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</si>
  <si>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</si>
  <si>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</si>
  <si>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</si>
  <si>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</si>
  <si>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</si>
  <si>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</si>
  <si>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</si>
  <si>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</si>
  <si>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</si>
  <si>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</si>
  <si>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</si>
  <si>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</si>
  <si>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</si>
  <si>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</si>
  <si>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</si>
  <si>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</si>
  <si>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</si>
  <si>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</si>
  <si>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</si>
  <si>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</si>
  <si>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</si>
  <si>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</si>
  <si>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</si>
  <si>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</si>
  <si>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</si>
  <si>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</si>
  <si>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</si>
  <si>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</si>
  <si>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</si>
  <si>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</si>
  <si>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</si>
  <si>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</si>
  <si>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</si>
  <si>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</si>
  <si>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</si>
  <si>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</si>
  <si>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</si>
  <si>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</si>
  <si>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</si>
  <si>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</si>
  <si>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</si>
  <si>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</si>
  <si>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</si>
  <si>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</si>
  <si>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</si>
  <si>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</si>
  <si>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</si>
  <si>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</si>
  <si>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</si>
  <si>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</si>
  <si>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</si>
  <si>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</si>
  <si>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</si>
  <si>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</si>
  <si>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</si>
  <si>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</si>
  <si>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</si>
  <si>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</si>
  <si>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</si>
  <si>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</si>
  <si>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</si>
  <si>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</si>
  <si>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</si>
  <si>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</si>
  <si>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</si>
  <si>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</si>
  <si>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</si>
  <si>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</si>
  <si>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</si>
  <si>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</si>
  <si>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</si>
  <si>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</si>
  <si>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</si>
  <si>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</si>
  <si>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</si>
  <si>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</si>
  <si>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</si>
  <si>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</si>
  <si>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</si>
  <si>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</si>
  <si>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</si>
  <si>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</si>
  <si>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</si>
  <si>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</si>
  <si>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</si>
  <si>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</si>
  <si>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</si>
  <si>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</si>
  <si>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</si>
  <si>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</si>
  <si>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</si>
  <si>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</si>
  <si>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</si>
  <si>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</si>
  <si>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</si>
  <si>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</si>
  <si>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</si>
  <si>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</si>
  <si>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</si>
  <si>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</si>
  <si>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</si>
  <si>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</si>
  <si>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</si>
  <si>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</si>
  <si>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</si>
  <si>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</si>
  <si>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</si>
  <si>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</si>
  <si>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</si>
  <si>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</si>
  <si>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</si>
  <si>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</si>
  <si>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</si>
  <si>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</si>
  <si>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</si>
  <si>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</si>
  <si>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</si>
  <si>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</si>
  <si>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</si>
  <si>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</si>
  <si>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</si>
  <si>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</si>
  <si>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</si>
  <si>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</si>
  <si>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</si>
  <si>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</si>
  <si>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</si>
  <si>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</si>
  <si>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</si>
  <si>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</si>
  <si>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</si>
  <si>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</si>
  <si>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</si>
  <si>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</si>
  <si>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</si>
  <si>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</si>
  <si>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</si>
  <si>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</si>
  <si>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</si>
  <si>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</si>
  <si>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</si>
  <si>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</si>
  <si>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</si>
  <si>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</si>
  <si>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</si>
  <si>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</si>
  <si>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</si>
  <si>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</si>
  <si>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</si>
  <si>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</si>
  <si>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</si>
  <si>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</si>
  <si>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</si>
  <si>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</si>
  <si>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</si>
  <si>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</si>
  <si>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</si>
  <si>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</si>
  <si>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</si>
  <si>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</si>
  <si>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</si>
  <si>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</si>
  <si>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</si>
  <si>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</si>
  <si>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</si>
  <si>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</si>
  <si>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</si>
  <si>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</si>
  <si>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</si>
  <si>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</si>
  <si>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</si>
  <si>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</si>
  <si>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</si>
  <si>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</si>
  <si>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</si>
  <si>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</si>
  <si>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</si>
  <si>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</si>
  <si>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</si>
  <si>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</si>
  <si>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</si>
  <si>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</si>
  <si>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</si>
  <si>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</si>
  <si>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</si>
  <si>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</si>
  <si>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</si>
  <si>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</si>
  <si>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</si>
  <si>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</si>
  <si>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</si>
  <si>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</si>
  <si>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</si>
  <si>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</si>
  <si>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</si>
  <si>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</si>
  <si>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</si>
  <si>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</si>
  <si>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</si>
  <si>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</si>
  <si>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</si>
  <si>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</si>
  <si>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</si>
  <si>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</si>
  <si>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</si>
  <si>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</si>
  <si>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</si>
  <si>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</si>
  <si>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</si>
  <si>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</si>
  <si>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</si>
  <si>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</si>
  <si>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</si>
  <si>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</si>
  <si>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</si>
  <si>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</si>
  <si>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</si>
  <si>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</si>
  <si>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</si>
  <si>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</si>
  <si>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</si>
  <si>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</si>
  <si>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</si>
  <si>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</si>
  <si>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</si>
  <si>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</si>
  <si>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</si>
  <si>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</si>
  <si>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</si>
  <si>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</si>
  <si>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</si>
  <si>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</si>
  <si>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</si>
  <si>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</si>
  <si>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</si>
  <si>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</si>
  <si>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</si>
  <si>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</si>
  <si>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</si>
  <si>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</si>
  <si>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</si>
  <si>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</si>
  <si>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</si>
  <si>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</si>
  <si>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</si>
  <si>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</si>
  <si>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</si>
  <si>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Költségvetési kiadások összesen (1.+...+12.)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</si>
  <si>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</si>
  <si>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</si>
  <si>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</si>
  <si>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</si>
  <si>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</si>
  <si>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</si>
  <si>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</si>
  <si>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</si>
  <si>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</si>
  <si>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</si>
  <si>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</si>
  <si>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</si>
  <si>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</si>
  <si>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</si>
  <si>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</si>
  <si>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</si>
  <si>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</si>
  <si>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</si>
  <si>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</si>
  <si>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</si>
  <si>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</si>
  <si>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</si>
  <si>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</si>
  <si>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</si>
  <si>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</si>
  <si>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</si>
  <si>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</si>
  <si>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</si>
  <si>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</si>
  <si>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</si>
  <si>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</si>
  <si>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</si>
  <si>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</si>
  <si>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</si>
  <si>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</si>
  <si>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</si>
  <si>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</si>
  <si>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</si>
  <si>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</si>
  <si>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</si>
  <si>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</si>
  <si>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</si>
  <si>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</si>
  <si>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</si>
  <si>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</si>
  <si>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</si>
  <si>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</si>
  <si>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</si>
  <si>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</si>
  <si>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</si>
  <si>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</si>
  <si>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</si>
  <si>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</si>
  <si>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</si>
  <si>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</si>
  <si>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</si>
  <si>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</si>
  <si>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</si>
  <si>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</si>
  <si>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</si>
  <si>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</si>
  <si>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</si>
  <si>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</si>
  <si>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</si>
  <si>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</si>
  <si>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</si>
  <si>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</si>
  <si>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</si>
  <si>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</si>
  <si>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</si>
  <si>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</si>
  <si>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</si>
  <si>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</si>
  <si>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</si>
  <si>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</si>
  <si>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</si>
  <si>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</si>
  <si>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</si>
  <si>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</si>
  <si>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</si>
  <si>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</si>
  <si>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</si>
  <si>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</si>
  <si>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</si>
  <si>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</si>
  <si>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</si>
  <si>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</si>
  <si>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</si>
  <si>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</si>
  <si>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</si>
  <si>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</si>
  <si>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</si>
  <si>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</si>
  <si>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</si>
  <si>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</si>
  <si>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</si>
  <si>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</si>
  <si>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</si>
  <si>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</si>
  <si>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</si>
  <si>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</si>
  <si>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</si>
  <si>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</si>
  <si>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</si>
  <si>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</si>
  <si>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</si>
  <si>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</si>
  <si>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</si>
  <si>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</si>
  <si>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</si>
  <si>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</si>
  <si>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</si>
  <si>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</si>
  <si>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</si>
  <si>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</si>
  <si>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</si>
  <si>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</si>
  <si>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</si>
  <si>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</si>
  <si>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</si>
  <si>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</si>
  <si>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</si>
  <si>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</si>
  <si>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</si>
  <si>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</si>
  <si>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</si>
  <si>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</si>
  <si>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</si>
  <si>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</si>
  <si>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</si>
  <si>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</si>
  <si>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</si>
  <si>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</si>
  <si>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</si>
  <si>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</si>
  <si>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</si>
  <si>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</si>
  <si>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</si>
  <si>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</si>
  <si>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</si>
  <si>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</si>
  <si>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</si>
  <si>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</si>
  <si>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</si>
  <si>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</si>
  <si>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Szent Antal Óvoda és Bölcsőde</t>
  </si>
  <si>
    <t>Zrímyi Miklós M űvelődési Ház és Könyvtár</t>
  </si>
  <si>
    <t>Polgármesteri hivatal</t>
  </si>
  <si>
    <t xml:space="preserve">   -  Intézményfinanszirozás</t>
  </si>
  <si>
    <t>2015</t>
  </si>
  <si>
    <t>Óvoda udvari játékok létesítése</t>
  </si>
  <si>
    <t>Főkonyha dagasztógép és ros sütő lap vásárlása</t>
  </si>
  <si>
    <t>Bozótvágó vásárlás (város és községgazd.)</t>
  </si>
  <si>
    <t>Z.M Műv. Ház számitógép vásárlás (2 db)</t>
  </si>
  <si>
    <t>Bemutatóhelyen filagor, féltetős  raktár készítés</t>
  </si>
  <si>
    <t>Út felújítások (Vadaskerti, Május1, Diófa, Szent Imre utcák)</t>
  </si>
  <si>
    <t>Képújság program és számítógép beszerzés</t>
  </si>
  <si>
    <t>2015. évi előirányzat</t>
  </si>
  <si>
    <t>2015.évi előir.</t>
  </si>
  <si>
    <t>Módos.</t>
  </si>
  <si>
    <t>Működési célú támogatások államház.belülről</t>
  </si>
  <si>
    <t xml:space="preserve">Hiány belső finanszírozásának bevételei </t>
  </si>
  <si>
    <t xml:space="preserve">Hiány külső finanszírozásának bevételei  </t>
  </si>
  <si>
    <t>Munkaadókat terhelő járulékok és szoc. hjárul adó</t>
  </si>
  <si>
    <t>2015. évi előir.</t>
  </si>
  <si>
    <t>2015. évi mód. Előir.</t>
  </si>
  <si>
    <t xml:space="preserve">Költségvetési bevételek összesen: </t>
  </si>
  <si>
    <t>Hiány külső finanszírozásának bevételei (20+ )</t>
  </si>
  <si>
    <t xml:space="preserve">Költségvetési kiadások összesen: </t>
  </si>
  <si>
    <t>Felhalmozási célú támogatások államház. belülről</t>
  </si>
  <si>
    <t>2015. évi mód előir.</t>
  </si>
  <si>
    <t>Módosítás</t>
  </si>
  <si>
    <t>2015. évi mód. Előirány</t>
  </si>
  <si>
    <t>2015. évi előirány</t>
  </si>
  <si>
    <t>2015. évi mód. Előirány.</t>
  </si>
  <si>
    <t>Települési rendezési terv II.sz. módosítása</t>
  </si>
  <si>
    <t>Polg. Hivatal NOD32 program vásárlása</t>
  </si>
  <si>
    <t>Óvoda vízesblokkjának felújítása</t>
  </si>
  <si>
    <t>Vízrákötés Virág utcai telephelyen</t>
  </si>
  <si>
    <t>Wolsvagen VWT T5 Kombi Rt gépjármű beszerzés</t>
  </si>
  <si>
    <t>DDOP-3 Házi orvosi és védőnői szolg fejlesztése</t>
  </si>
  <si>
    <t>DDOP-3 Házi orvosi és védőnői szolg. fejlesztése</t>
  </si>
  <si>
    <t xml:space="preserve">DDOP-3.1.3/G-14-2014-0098 </t>
  </si>
  <si>
    <t>"Házi orvosi és védőnői szolgálat infrastrukturális fejlesztése Berzencén"</t>
  </si>
  <si>
    <t>Felújítás</t>
  </si>
  <si>
    <t>Önkormányzatok szociális és gyermekjóléti feladatainak tám.</t>
  </si>
  <si>
    <t xml:space="preserve">Működési célú visszatérítendő tám, kölcsönök visszatérülése </t>
  </si>
  <si>
    <t>Működési célú visszatérítendő támkölcsönök igénybevétele</t>
  </si>
  <si>
    <t>2015. évi mód. Előir</t>
  </si>
  <si>
    <t xml:space="preserve">Működési célú támogatás előző évi visszatérülés </t>
  </si>
  <si>
    <t>2015. évi mód előirány.</t>
  </si>
  <si>
    <t>2015.évi mód. Előir.</t>
  </si>
  <si>
    <t>2015. évi mód. előirány</t>
  </si>
  <si>
    <t>Belterületi út (Május l utca) felújítása</t>
  </si>
  <si>
    <t>Belterületi út (Vadaskerti utca) felújítása</t>
  </si>
  <si>
    <t>Belterületi út (Zrínyi utca) felújítása</t>
  </si>
  <si>
    <t>Belterületi út (Szent Imre utca) felújítása</t>
  </si>
  <si>
    <t>Belterületi ú6 ( Diófa, Diófa-Zrnyi összekötő szak) felú</t>
  </si>
  <si>
    <t>3.-ból EU-s forrásból megvalós.felújítás</t>
  </si>
  <si>
    <t>Felhalm célú átvett pénzeszközök átvétele</t>
  </si>
  <si>
    <t>2015. évi mód. Előirányz</t>
  </si>
  <si>
    <t xml:space="preserve"> Ezer forintban </t>
  </si>
  <si>
    <t>2015. évi mód. Előirányzat</t>
  </si>
  <si>
    <t>Mód.</t>
  </si>
  <si>
    <t>Dél-Zala beruházás</t>
  </si>
  <si>
    <t>ZM.Műv. Ház hangfal (érdekeltség növelő támogatás)</t>
  </si>
  <si>
    <t>Polg. Hivatal fénymásoló vásárlás</t>
  </si>
  <si>
    <t>6.1.1. melléklet a .. /2016(II.23.) önkormányzati rendelethez</t>
  </si>
  <si>
    <t>6.1.2. melléklet a ../2016. (II.23.) önkormányzati rendelethez</t>
  </si>
  <si>
    <t>7. melléklet a ../2016.(II.23.) önkormányzati rendelethez</t>
  </si>
  <si>
    <t>8.sz. melléklet a ../2016.(II.23.) önkormányzati rendelethez</t>
  </si>
  <si>
    <t>9. melléklet a ../2016.(II.23.)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</si>
</sst>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49" fontId="13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0" fontId="12" fillId="0" borderId="17" xfId="58" applyFont="1" applyFill="1" applyBorder="1" applyAlignment="1" applyProtection="1">
      <alignment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vertical="center" wrapTex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8" fillId="0" borderId="16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49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33" borderId="17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7" xfId="58" applyFont="1" applyFill="1" applyBorder="1" applyAlignment="1" applyProtection="1">
      <alignment horizontal="lef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164" fontId="19" fillId="0" borderId="23" xfId="58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left" vertical="center" wrapText="1"/>
      <protection/>
    </xf>
    <xf numFmtId="164" fontId="6" fillId="0" borderId="17" xfId="0" applyNumberFormat="1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vertical="center"/>
      <protection/>
    </xf>
    <xf numFmtId="3" fontId="13" fillId="0" borderId="28" xfId="0" applyNumberFormat="1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29" xfId="0" applyNumberFormat="1" applyFont="1" applyFill="1" applyBorder="1" applyAlignment="1" applyProtection="1">
      <alignment vertical="center"/>
      <protection/>
    </xf>
    <xf numFmtId="49" fontId="13" fillId="0" borderId="18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vertical="center"/>
      <protection/>
    </xf>
    <xf numFmtId="3" fontId="13" fillId="0" borderId="17" xfId="0" applyNumberFormat="1" applyFont="1" applyFill="1" applyBorder="1" applyAlignment="1" applyProtection="1">
      <alignment vertical="center"/>
      <protection/>
    </xf>
    <xf numFmtId="3" fontId="13" fillId="0" borderId="30" xfId="0" applyNumberFormat="1" applyFont="1" applyFill="1" applyBorder="1" applyAlignment="1" applyProtection="1">
      <alignment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" fillId="0" borderId="0" xfId="58" applyFill="1" applyAlignment="1" applyProtection="1">
      <alignment/>
      <protection/>
    </xf>
    <xf numFmtId="0" fontId="5" fillId="0" borderId="0" xfId="58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4" xfId="58" applyNumberFormat="1" applyFont="1" applyFill="1" applyBorder="1" applyAlignment="1" applyProtection="1">
      <alignment horizontal="center" vertical="center" wrapText="1"/>
      <protection/>
    </xf>
    <xf numFmtId="49" fontId="13" fillId="0" borderId="18" xfId="58" applyNumberFormat="1" applyFont="1" applyFill="1" applyBorder="1" applyAlignment="1" applyProtection="1">
      <alignment horizontal="center" vertical="center" wrapText="1"/>
      <protection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wrapText="1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49" fontId="13" fillId="0" borderId="27" xfId="58" applyNumberFormat="1" applyFont="1" applyFill="1" applyBorder="1" applyAlignment="1" applyProtection="1">
      <alignment horizontal="center" vertical="center" wrapText="1"/>
      <protection/>
    </xf>
    <xf numFmtId="49" fontId="13" fillId="0" borderId="13" xfId="58" applyNumberFormat="1" applyFont="1" applyFill="1" applyBorder="1" applyAlignment="1" applyProtection="1">
      <alignment horizontal="center" vertical="center" wrapText="1"/>
      <protection/>
    </xf>
    <xf numFmtId="49" fontId="13" fillId="0" borderId="45" xfId="58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3" xfId="0" applyNumberForma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58" applyFont="1" applyFill="1" applyBorder="1" applyAlignment="1" applyProtection="1">
      <alignment horizontal="left" vertical="center" wrapText="1" indent="1"/>
      <protection/>
    </xf>
    <xf numFmtId="49" fontId="12" fillId="0" borderId="15" xfId="58" applyNumberFormat="1" applyFont="1" applyFill="1" applyBorder="1" applyAlignment="1" applyProtection="1">
      <alignment horizontal="center" vertical="center" wrapText="1"/>
      <protection/>
    </xf>
    <xf numFmtId="0" fontId="12" fillId="0" borderId="46" xfId="58" applyFont="1" applyFill="1" applyBorder="1" applyAlignment="1" applyProtection="1">
      <alignment horizontal="left" vertical="center" wrapText="1" indent="1"/>
      <protection/>
    </xf>
    <xf numFmtId="0" fontId="16" fillId="0" borderId="47" xfId="0" applyFont="1" applyBorder="1" applyAlignment="1" applyProtection="1">
      <alignment horizontal="left" wrapText="1" indent="1"/>
      <protection/>
    </xf>
    <xf numFmtId="0" fontId="16" fillId="0" borderId="37" xfId="0" applyFont="1" applyBorder="1" applyAlignment="1" applyProtection="1">
      <alignment horizontal="left" wrapText="1" indent="1"/>
      <protection/>
    </xf>
    <xf numFmtId="0" fontId="16" fillId="0" borderId="37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vertical="center" wrapText="1" indent="1"/>
      <protection/>
    </xf>
    <xf numFmtId="0" fontId="17" fillId="0" borderId="46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wrapText="1" indent="1"/>
      <protection/>
    </xf>
    <xf numFmtId="0" fontId="16" fillId="0" borderId="37" xfId="0" applyFont="1" applyBorder="1" applyAlignment="1" applyProtection="1" quotePrefix="1">
      <alignment horizontal="left" wrapText="1" indent="1"/>
      <protection/>
    </xf>
    <xf numFmtId="0" fontId="17" fillId="0" borderId="46" xfId="0" applyFont="1" applyBorder="1" applyAlignment="1" applyProtection="1">
      <alignment wrapText="1"/>
      <protection/>
    </xf>
    <xf numFmtId="0" fontId="17" fillId="0" borderId="49" xfId="0" applyFont="1" applyBorder="1" applyAlignment="1" applyProtection="1">
      <alignment wrapText="1"/>
      <protection/>
    </xf>
    <xf numFmtId="0" fontId="12" fillId="0" borderId="50" xfId="58" applyFont="1" applyFill="1" applyBorder="1" applyAlignment="1" applyProtection="1">
      <alignment vertical="center" wrapText="1"/>
      <protection/>
    </xf>
    <xf numFmtId="0" fontId="13" fillId="0" borderId="51" xfId="58" applyFont="1" applyFill="1" applyBorder="1" applyAlignment="1" applyProtection="1">
      <alignment horizontal="left" vertical="center" wrapText="1" indent="1"/>
      <protection/>
    </xf>
    <xf numFmtId="0" fontId="13" fillId="0" borderId="37" xfId="58" applyFont="1" applyFill="1" applyBorder="1" applyAlignment="1" applyProtection="1">
      <alignment horizontal="left" vertical="center" wrapText="1" indent="1"/>
      <protection/>
    </xf>
    <xf numFmtId="0" fontId="13" fillId="0" borderId="48" xfId="58" applyFont="1" applyFill="1" applyBorder="1" applyAlignment="1" applyProtection="1">
      <alignment horizontal="left" vertical="center" wrapText="1" indent="1"/>
      <protection/>
    </xf>
    <xf numFmtId="0" fontId="13" fillId="0" borderId="33" xfId="58" applyFont="1" applyFill="1" applyBorder="1" applyAlignment="1" applyProtection="1">
      <alignment horizontal="left" vertical="center" wrapText="1" indent="1"/>
      <protection/>
    </xf>
    <xf numFmtId="0" fontId="13" fillId="0" borderId="48" xfId="58" applyFont="1" applyFill="1" applyBorder="1" applyAlignment="1" applyProtection="1">
      <alignment horizontal="left" vertical="center" wrapText="1" indent="6"/>
      <protection/>
    </xf>
    <xf numFmtId="0" fontId="13" fillId="0" borderId="52" xfId="58" applyFont="1" applyFill="1" applyBorder="1" applyAlignment="1" applyProtection="1">
      <alignment horizontal="left" vertical="center" wrapText="1" indent="1"/>
      <protection/>
    </xf>
    <xf numFmtId="0" fontId="13" fillId="0" borderId="47" xfId="58" applyFont="1" applyFill="1" applyBorder="1" applyAlignment="1" applyProtection="1">
      <alignment horizontal="left" vertical="center" wrapText="1" indent="1"/>
      <protection/>
    </xf>
    <xf numFmtId="0" fontId="13" fillId="0" borderId="43" xfId="58" applyFont="1" applyFill="1" applyBorder="1" applyAlignment="1" applyProtection="1">
      <alignment horizontal="left" vertical="center" wrapText="1" indent="1"/>
      <protection/>
    </xf>
    <xf numFmtId="0" fontId="12" fillId="0" borderId="46" xfId="58" applyFont="1" applyFill="1" applyBorder="1" applyAlignment="1" applyProtection="1">
      <alignment horizontal="left" vertical="center" wrapText="1" indent="1"/>
      <protection/>
    </xf>
    <xf numFmtId="0" fontId="13" fillId="0" borderId="53" xfId="58" applyFont="1" applyFill="1" applyBorder="1" applyAlignment="1" applyProtection="1">
      <alignment horizontal="left" vertical="center" wrapText="1" indent="1"/>
      <protection/>
    </xf>
    <xf numFmtId="0" fontId="15" fillId="0" borderId="49" xfId="0" applyFont="1" applyBorder="1" applyAlignment="1" applyProtection="1">
      <alignment horizontal="left" vertical="center" wrapText="1" indent="1"/>
      <protection/>
    </xf>
    <xf numFmtId="0" fontId="12" fillId="0" borderId="46" xfId="58" applyFont="1" applyFill="1" applyBorder="1" applyAlignment="1" applyProtection="1">
      <alignment vertical="center" wrapText="1"/>
      <protection/>
    </xf>
    <xf numFmtId="0" fontId="2" fillId="0" borderId="36" xfId="58" applyFill="1" applyBorder="1" applyProtection="1">
      <alignment/>
      <protection/>
    </xf>
    <xf numFmtId="0" fontId="13" fillId="0" borderId="36" xfId="58" applyFont="1" applyFill="1" applyBorder="1" applyProtection="1">
      <alignment/>
      <protection/>
    </xf>
    <xf numFmtId="0" fontId="0" fillId="0" borderId="36" xfId="58" applyFont="1" applyFill="1" applyBorder="1" applyProtection="1">
      <alignment/>
      <protection/>
    </xf>
    <xf numFmtId="0" fontId="2" fillId="0" borderId="16" xfId="58" applyFill="1" applyBorder="1" applyProtection="1">
      <alignment/>
      <protection/>
    </xf>
    <xf numFmtId="164" fontId="12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0" applyNumberFormat="1" applyFont="1" applyBorder="1" applyAlignment="1" applyProtection="1">
      <alignment horizontal="right" vertical="center" wrapText="1" indent="1"/>
      <protection/>
    </xf>
    <xf numFmtId="164" fontId="1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5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8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6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6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vertical="center" wrapText="1"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12" fillId="0" borderId="49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Fill="1" applyBorder="1" applyAlignment="1">
      <alignment vertical="center" wrapText="1"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3" fillId="0" borderId="36" xfId="0" applyNumberFormat="1" applyFont="1" applyFill="1" applyBorder="1" applyAlignment="1">
      <alignment horizontal="center" vertical="center" wrapText="1"/>
    </xf>
    <xf numFmtId="164" fontId="0" fillId="0" borderId="36" xfId="0" applyNumberForma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0" fillId="0" borderId="12" xfId="0" applyNumberFormat="1" applyFill="1" applyBorder="1" applyAlignment="1">
      <alignment vertical="center" wrapText="1"/>
    </xf>
    <xf numFmtId="164" fontId="12" fillId="33" borderId="46" xfId="0" applyNumberFormat="1" applyFont="1" applyFill="1" applyBorder="1" applyAlignment="1" applyProtection="1">
      <alignment vertical="center" wrapText="1"/>
      <protection/>
    </xf>
    <xf numFmtId="164" fontId="12" fillId="0" borderId="60" xfId="0" applyNumberFormat="1" applyFont="1" applyFill="1" applyBorder="1" applyAlignment="1" applyProtection="1">
      <alignment vertical="center" wrapText="1"/>
      <protection/>
    </xf>
    <xf numFmtId="164" fontId="3" fillId="0" borderId="60" xfId="0" applyNumberFormat="1" applyFont="1" applyFill="1" applyBorder="1" applyAlignment="1">
      <alignment vertical="center" wrapText="1"/>
    </xf>
    <xf numFmtId="164" fontId="11" fillId="0" borderId="16" xfId="0" applyNumberFormat="1" applyFont="1" applyFill="1" applyBorder="1" applyAlignment="1" applyProtection="1">
      <alignment vertical="center" wrapText="1"/>
      <protection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vertical="center" wrapText="1"/>
      <protection/>
    </xf>
    <xf numFmtId="164" fontId="11" fillId="0" borderId="12" xfId="0" applyNumberFormat="1" applyFont="1" applyFill="1" applyBorder="1" applyAlignment="1" applyProtection="1">
      <alignment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6" fillId="0" borderId="48" xfId="0" applyFont="1" applyBorder="1" applyAlignment="1" applyProtection="1">
      <alignment wrapText="1"/>
      <protection/>
    </xf>
    <xf numFmtId="0" fontId="13" fillId="0" borderId="37" xfId="58" applyFont="1" applyFill="1" applyBorder="1" applyAlignment="1" applyProtection="1">
      <alignment horizontal="left" indent="6"/>
      <protection/>
    </xf>
    <xf numFmtId="0" fontId="13" fillId="0" borderId="37" xfId="58" applyFont="1" applyFill="1" applyBorder="1" applyAlignment="1" applyProtection="1">
      <alignment horizontal="left" vertical="center" wrapText="1" indent="6"/>
      <protection/>
    </xf>
    <xf numFmtId="0" fontId="13" fillId="0" borderId="61" xfId="58" applyFont="1" applyFill="1" applyBorder="1" applyAlignment="1" applyProtection="1">
      <alignment horizontal="left" vertical="center" wrapText="1" indent="6"/>
      <protection/>
    </xf>
    <xf numFmtId="0" fontId="13" fillId="0" borderId="47" xfId="58" applyFont="1" applyFill="1" applyBorder="1" applyAlignment="1" applyProtection="1">
      <alignment horizontal="left" vertical="center" wrapText="1" indent="6"/>
      <protection/>
    </xf>
    <xf numFmtId="0" fontId="12" fillId="0" borderId="49" xfId="58" applyFont="1" applyFill="1" applyBorder="1" applyAlignment="1" applyProtection="1">
      <alignment horizontal="left" vertical="center" wrapText="1" inden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2" fillId="0" borderId="34" xfId="58" applyFont="1" applyFill="1" applyBorder="1" applyAlignment="1" applyProtection="1">
      <alignment horizontal="center" vertical="center" wrapText="1"/>
      <protection/>
    </xf>
    <xf numFmtId="49" fontId="13" fillId="0" borderId="62" xfId="58" applyNumberFormat="1" applyFont="1" applyFill="1" applyBorder="1" applyAlignment="1" applyProtection="1">
      <alignment horizontal="center" vertical="center" wrapText="1"/>
      <protection/>
    </xf>
    <xf numFmtId="49" fontId="13" fillId="0" borderId="63" xfId="58" applyNumberFormat="1" applyFont="1" applyFill="1" applyBorder="1" applyAlignment="1" applyProtection="1">
      <alignment horizontal="center" vertical="center" wrapText="1"/>
      <protection/>
    </xf>
    <xf numFmtId="49" fontId="13" fillId="0" borderId="32" xfId="58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6" fillId="0" borderId="62" xfId="0" applyFont="1" applyBorder="1" applyAlignment="1" applyProtection="1">
      <alignment horizontal="center" wrapText="1"/>
      <protection/>
    </xf>
    <xf numFmtId="0" fontId="16" fillId="0" borderId="63" xfId="0" applyFont="1" applyBorder="1" applyAlignment="1" applyProtection="1">
      <alignment horizontal="center" wrapText="1"/>
      <protection/>
    </xf>
    <xf numFmtId="0" fontId="16" fillId="0" borderId="32" xfId="0" applyFont="1" applyBorder="1" applyAlignment="1" applyProtection="1">
      <alignment horizontal="center" wrapText="1"/>
      <protection/>
    </xf>
    <xf numFmtId="0" fontId="17" fillId="0" borderId="64" xfId="0" applyFont="1" applyBorder="1" applyAlignment="1" applyProtection="1">
      <alignment horizontal="center" wrapText="1"/>
      <protection/>
    </xf>
    <xf numFmtId="0" fontId="12" fillId="0" borderId="65" xfId="58" applyFont="1" applyFill="1" applyBorder="1" applyAlignment="1" applyProtection="1">
      <alignment horizontal="center" vertical="center" wrapText="1"/>
      <protection/>
    </xf>
    <xf numFmtId="49" fontId="13" fillId="0" borderId="44" xfId="58" applyNumberFormat="1" applyFont="1" applyFill="1" applyBorder="1" applyAlignment="1" applyProtection="1">
      <alignment horizontal="center" vertical="center" wrapText="1"/>
      <protection/>
    </xf>
    <xf numFmtId="49" fontId="13" fillId="0" borderId="40" xfId="58" applyNumberFormat="1" applyFont="1" applyFill="1" applyBorder="1" applyAlignment="1" applyProtection="1">
      <alignment horizontal="center" vertical="center" wrapText="1"/>
      <protection/>
    </xf>
    <xf numFmtId="49" fontId="13" fillId="0" borderId="31" xfId="58" applyNumberFormat="1" applyFont="1" applyFill="1" applyBorder="1" applyAlignment="1" applyProtection="1">
      <alignment horizontal="center" vertical="center" wrapText="1"/>
      <protection/>
    </xf>
    <xf numFmtId="49" fontId="12" fillId="0" borderId="34" xfId="58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7" xfId="58" applyFont="1" applyFill="1" applyBorder="1" applyAlignment="1" applyProtection="1">
      <alignment horizontal="left" vertical="center" wrapText="1" indent="1"/>
      <protection/>
    </xf>
    <xf numFmtId="0" fontId="17" fillId="0" borderId="37" xfId="0" applyFont="1" applyBorder="1" applyAlignment="1" applyProtection="1">
      <alignment horizontal="left" vertical="center" wrapText="1" indent="1"/>
      <protection/>
    </xf>
    <xf numFmtId="0" fontId="16" fillId="0" borderId="37" xfId="0" applyFont="1" applyBorder="1" applyAlignment="1" applyProtection="1">
      <alignment wrapText="1"/>
      <protection/>
    </xf>
    <xf numFmtId="0" fontId="17" fillId="0" borderId="37" xfId="0" applyFont="1" applyBorder="1" applyAlignment="1" applyProtection="1">
      <alignment wrapText="1"/>
      <protection/>
    </xf>
    <xf numFmtId="0" fontId="6" fillId="0" borderId="37" xfId="0" applyFont="1" applyFill="1" applyBorder="1" applyAlignment="1" applyProtection="1">
      <alignment horizontal="left" vertical="center" wrapText="1" indent="1"/>
      <protection/>
    </xf>
    <xf numFmtId="0" fontId="12" fillId="0" borderId="37" xfId="58" applyFont="1" applyFill="1" applyBorder="1" applyAlignment="1" applyProtection="1">
      <alignment vertical="center" wrapText="1"/>
      <protection/>
    </xf>
    <xf numFmtId="0" fontId="12" fillId="0" borderId="37" xfId="58" applyFont="1" applyFill="1" applyBorder="1" applyAlignment="1" applyProtection="1">
      <alignment horizontal="left" vertical="center" wrapText="1" indent="1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vertical="center" wrapText="1"/>
      <protection/>
    </xf>
    <xf numFmtId="0" fontId="1" fillId="0" borderId="36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12" fillId="0" borderId="46" xfId="0" applyFont="1" applyFill="1" applyBorder="1" applyAlignment="1" applyProtection="1">
      <alignment horizontal="left" vertical="center" wrapText="1" indent="1"/>
      <protection/>
    </xf>
    <xf numFmtId="0" fontId="13" fillId="0" borderId="47" xfId="58" applyFont="1" applyFill="1" applyBorder="1" applyAlignment="1" applyProtection="1">
      <alignment horizontal="left" vertical="center" wrapText="1" indent="1"/>
      <protection/>
    </xf>
    <xf numFmtId="0" fontId="13" fillId="0" borderId="37" xfId="58" applyFont="1" applyFill="1" applyBorder="1" applyAlignment="1" applyProtection="1">
      <alignment horizontal="left" vertical="center" wrapText="1" indent="1"/>
      <protection/>
    </xf>
    <xf numFmtId="0" fontId="13" fillId="0" borderId="49" xfId="58" applyFont="1" applyFill="1" applyBorder="1" applyAlignment="1" applyProtection="1">
      <alignment horizontal="left" vertical="center" wrapText="1" indent="1"/>
      <protection/>
    </xf>
    <xf numFmtId="0" fontId="21" fillId="0" borderId="35" xfId="0" applyFont="1" applyBorder="1" applyAlignment="1" applyProtection="1">
      <alignment horizontal="left" wrapText="1" indent="1"/>
      <protection/>
    </xf>
    <xf numFmtId="0" fontId="6" fillId="0" borderId="46" xfId="0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6" xfId="0" applyFont="1" applyFill="1" applyBorder="1" applyAlignment="1" applyProtection="1">
      <alignment horizontal="right" vertical="center" wrapText="1" indent="1"/>
      <protection/>
    </xf>
    <xf numFmtId="0" fontId="3" fillId="0" borderId="36" xfId="0" applyFont="1" applyFill="1" applyBorder="1" applyAlignment="1">
      <alignment vertical="center" wrapText="1"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6" xfId="0" applyFont="1" applyFill="1" applyBorder="1" applyAlignment="1">
      <alignment vertical="center" wrapText="1"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6" xfId="0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6" fillId="0" borderId="36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horizontal="right" vertical="center" wrapText="1"/>
      <protection/>
    </xf>
    <xf numFmtId="0" fontId="18" fillId="0" borderId="36" xfId="0" applyFont="1" applyFill="1" applyBorder="1" applyAlignment="1" applyProtection="1">
      <alignment horizontal="right" vertical="center" wrapText="1"/>
      <protection/>
    </xf>
    <xf numFmtId="0" fontId="12" fillId="0" borderId="36" xfId="0" applyFont="1" applyFill="1" applyBorder="1" applyAlignment="1" applyProtection="1">
      <alignment horizontal="right" vertical="center" wrapText="1"/>
      <protection/>
    </xf>
    <xf numFmtId="0" fontId="13" fillId="0" borderId="36" xfId="0" applyFont="1" applyFill="1" applyBorder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vertical="center" wrapText="1"/>
      <protection/>
    </xf>
    <xf numFmtId="0" fontId="12" fillId="0" borderId="36" xfId="0" applyFont="1" applyFill="1" applyBorder="1" applyAlignment="1" applyProtection="1">
      <alignment vertical="center" wrapText="1"/>
      <protection/>
    </xf>
    <xf numFmtId="0" fontId="13" fillId="0" borderId="36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1" fillId="0" borderId="36" xfId="58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9" fillId="0" borderId="0" xfId="58" applyNumberFormat="1" applyFont="1" applyFill="1" applyBorder="1" applyAlignment="1" applyProtection="1">
      <alignment horizontal="left" vertical="center"/>
      <protection/>
    </xf>
    <xf numFmtId="0" fontId="12" fillId="0" borderId="20" xfId="58" applyFont="1" applyFill="1" applyBorder="1" applyAlignment="1" applyProtection="1">
      <alignment horizontal="left" vertical="center" wrapText="1" indent="1"/>
      <protection/>
    </xf>
    <xf numFmtId="0" fontId="12" fillId="0" borderId="49" xfId="58" applyFont="1" applyFill="1" applyBorder="1" applyAlignment="1" applyProtection="1">
      <alignment horizontal="left" vertical="center" wrapText="1" indent="1"/>
      <protection/>
    </xf>
    <xf numFmtId="0" fontId="6" fillId="0" borderId="36" xfId="58" applyFont="1" applyFill="1" applyBorder="1" applyAlignment="1" applyProtection="1">
      <alignment horizontal="center" vertical="center" wrapText="1"/>
      <protection/>
    </xf>
    <xf numFmtId="0" fontId="12" fillId="0" borderId="36" xfId="58" applyFont="1" applyFill="1" applyBorder="1" applyAlignment="1" applyProtection="1">
      <alignment horizontal="center" vertical="center" wrapText="1"/>
      <protection/>
    </xf>
    <xf numFmtId="0" fontId="12" fillId="0" borderId="36" xfId="58" applyFont="1" applyFill="1" applyBorder="1" applyAlignment="1" applyProtection="1">
      <alignment horizontal="left" vertical="center" wrapText="1" indent="1"/>
      <protection/>
    </xf>
    <xf numFmtId="49" fontId="13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36" xfId="0" applyFont="1" applyBorder="1" applyAlignment="1" applyProtection="1">
      <alignment horizontal="left" wrapText="1" indent="1"/>
      <protection/>
    </xf>
    <xf numFmtId="0" fontId="16" fillId="0" borderId="36" xfId="0" applyFont="1" applyBorder="1" applyAlignment="1" applyProtection="1">
      <alignment horizontal="left" vertical="center" wrapText="1" indent="1"/>
      <protection/>
    </xf>
    <xf numFmtId="0" fontId="17" fillId="0" borderId="36" xfId="0" applyFont="1" applyBorder="1" applyAlignment="1" applyProtection="1">
      <alignment horizontal="left" vertical="center" wrapText="1" indent="1"/>
      <protection/>
    </xf>
    <xf numFmtId="0" fontId="16" fillId="0" borderId="36" xfId="0" applyFont="1" applyBorder="1" applyAlignment="1" applyProtection="1" quotePrefix="1">
      <alignment horizontal="left" wrapText="1" indent="1"/>
      <protection/>
    </xf>
    <xf numFmtId="0" fontId="12" fillId="0" borderId="36" xfId="58" applyFont="1" applyFill="1" applyBorder="1" applyAlignment="1" applyProtection="1">
      <alignment horizontal="left" vertical="center" wrapText="1"/>
      <protection/>
    </xf>
    <xf numFmtId="0" fontId="17" fillId="0" borderId="36" xfId="0" applyFont="1" applyBorder="1" applyAlignment="1" applyProtection="1">
      <alignment vertical="center" wrapText="1"/>
      <protection/>
    </xf>
    <xf numFmtId="0" fontId="16" fillId="0" borderId="36" xfId="0" applyFont="1" applyBorder="1" applyAlignment="1" applyProtection="1">
      <alignment vertical="center" wrapText="1"/>
      <protection/>
    </xf>
    <xf numFmtId="0" fontId="16" fillId="0" borderId="36" xfId="0" applyFont="1" applyBorder="1" applyAlignment="1" applyProtection="1">
      <alignment wrapText="1"/>
      <protection/>
    </xf>
    <xf numFmtId="0" fontId="17" fillId="0" borderId="36" xfId="0" applyFont="1" applyBorder="1" applyAlignment="1" applyProtection="1">
      <alignment wrapText="1"/>
      <protection/>
    </xf>
    <xf numFmtId="0" fontId="5" fillId="0" borderId="36" xfId="58" applyFont="1" applyFill="1" applyBorder="1" applyAlignment="1" applyProtection="1">
      <alignment horizontal="center" vertical="center" wrapText="1"/>
      <protection/>
    </xf>
    <xf numFmtId="0" fontId="5" fillId="0" borderId="36" xfId="58" applyFont="1" applyFill="1" applyBorder="1" applyAlignment="1" applyProtection="1">
      <alignment vertical="center" wrapText="1"/>
      <protection/>
    </xf>
    <xf numFmtId="164" fontId="5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36" xfId="58" applyNumberFormat="1" applyFont="1" applyFill="1" applyBorder="1" applyAlignment="1" applyProtection="1">
      <alignment horizontal="left"/>
      <protection/>
    </xf>
    <xf numFmtId="0" fontId="4" fillId="0" borderId="36" xfId="0" applyFont="1" applyFill="1" applyBorder="1" applyAlignment="1" applyProtection="1">
      <alignment horizontal="right"/>
      <protection/>
    </xf>
    <xf numFmtId="0" fontId="2" fillId="0" borderId="36" xfId="58" applyFill="1" applyBorder="1" applyAlignment="1" applyProtection="1">
      <alignment/>
      <protection/>
    </xf>
    <xf numFmtId="0" fontId="12" fillId="0" borderId="36" xfId="58" applyFont="1" applyFill="1" applyBorder="1" applyAlignment="1" applyProtection="1">
      <alignment vertical="center" wrapText="1"/>
      <protection/>
    </xf>
    <xf numFmtId="0" fontId="13" fillId="0" borderId="36" xfId="58" applyFont="1" applyFill="1" applyBorder="1" applyAlignment="1" applyProtection="1">
      <alignment horizontal="left" vertical="center" wrapText="1" indent="1"/>
      <protection/>
    </xf>
    <xf numFmtId="0" fontId="13" fillId="0" borderId="36" xfId="58" applyFont="1" applyFill="1" applyBorder="1" applyAlignment="1" applyProtection="1">
      <alignment horizontal="left" vertical="center" wrapText="1" indent="6"/>
      <protection/>
    </xf>
    <xf numFmtId="0" fontId="13" fillId="0" borderId="36" xfId="58" applyFont="1" applyFill="1" applyBorder="1" applyAlignment="1" applyProtection="1">
      <alignment horizontal="left" indent="6"/>
      <protection/>
    </xf>
    <xf numFmtId="0" fontId="13" fillId="0" borderId="36" xfId="58" applyFont="1" applyFill="1" applyBorder="1" applyAlignment="1" applyProtection="1">
      <alignment horizontal="left" vertical="center" wrapText="1" indent="7"/>
      <protection/>
    </xf>
    <xf numFmtId="0" fontId="12" fillId="0" borderId="36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3" fillId="0" borderId="36" xfId="58" applyFont="1" applyFill="1" applyBorder="1" applyAlignment="1" applyProtection="1">
      <alignment wrapText="1"/>
      <protection/>
    </xf>
    <xf numFmtId="0" fontId="13" fillId="0" borderId="36" xfId="58" applyFont="1" applyFill="1" applyBorder="1" applyProtection="1">
      <alignment/>
      <protection/>
    </xf>
    <xf numFmtId="0" fontId="12" fillId="0" borderId="36" xfId="58" applyFont="1" applyFill="1" applyBorder="1" applyProtection="1">
      <alignment/>
      <protection/>
    </xf>
    <xf numFmtId="0" fontId="12" fillId="0" borderId="36" xfId="58" applyFont="1" applyFill="1" applyBorder="1" applyProtection="1">
      <alignment/>
      <protection/>
    </xf>
    <xf numFmtId="0" fontId="3" fillId="0" borderId="36" xfId="58" applyFont="1" applyFill="1" applyBorder="1" applyProtection="1">
      <alignment/>
      <protection/>
    </xf>
    <xf numFmtId="0" fontId="3" fillId="0" borderId="36" xfId="58" applyFont="1" applyFill="1" applyBorder="1" applyAlignment="1" applyProtection="1">
      <alignment vertical="center"/>
      <protection/>
    </xf>
    <xf numFmtId="164" fontId="3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" fillId="0" borderId="36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36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164" fontId="0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67" xfId="58" applyFont="1" applyFill="1" applyBorder="1" applyAlignment="1" applyProtection="1">
      <alignment horizontal="left" vertical="center" wrapText="1" indent="6"/>
      <protection/>
    </xf>
    <xf numFmtId="164" fontId="13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67" xfId="58" applyFill="1" applyBorder="1" applyProtection="1">
      <alignment/>
      <protection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58" applyFill="1" applyBorder="1" applyProtection="1">
      <alignment/>
      <protection/>
    </xf>
    <xf numFmtId="0" fontId="12" fillId="0" borderId="16" xfId="58" applyFont="1" applyFill="1" applyBorder="1" applyAlignment="1" applyProtection="1">
      <alignment horizontal="left" vertical="center" wrapText="1" indent="1"/>
      <protection/>
    </xf>
    <xf numFmtId="164" fontId="3" fillId="0" borderId="16" xfId="58" applyNumberFormat="1" applyFont="1" applyFill="1" applyBorder="1" applyAlignment="1" applyProtection="1">
      <alignment horizontal="right" vertical="center" wrapText="1"/>
      <protection/>
    </xf>
    <xf numFmtId="0" fontId="3" fillId="0" borderId="16" xfId="58" applyFont="1" applyFill="1" applyBorder="1" applyAlignment="1" applyProtection="1">
      <alignment vertical="center"/>
      <protection/>
    </xf>
    <xf numFmtId="0" fontId="3" fillId="0" borderId="37" xfId="58" applyFont="1" applyFill="1" applyBorder="1" applyAlignment="1" applyProtection="1">
      <alignment vertical="center"/>
      <protection/>
    </xf>
    <xf numFmtId="0" fontId="2" fillId="0" borderId="47" xfId="58" applyFill="1" applyBorder="1" applyProtection="1">
      <alignment/>
      <protection/>
    </xf>
    <xf numFmtId="0" fontId="2" fillId="0" borderId="0" xfId="58" applyFill="1" applyBorder="1" applyProtection="1">
      <alignment/>
      <protection/>
    </xf>
    <xf numFmtId="0" fontId="3" fillId="0" borderId="68" xfId="58" applyFont="1" applyFill="1" applyBorder="1" applyAlignment="1" applyProtection="1">
      <alignment vertical="center"/>
      <protection/>
    </xf>
    <xf numFmtId="0" fontId="12" fillId="0" borderId="25" xfId="58" applyFont="1" applyFill="1" applyBorder="1" applyAlignment="1" applyProtection="1">
      <alignment horizontal="left" vertical="center" wrapText="1" indent="1"/>
      <protection/>
    </xf>
    <xf numFmtId="0" fontId="12" fillId="0" borderId="50" xfId="58" applyFont="1" applyFill="1" applyBorder="1" applyAlignment="1" applyProtection="1">
      <alignment horizontal="left" vertical="center" wrapText="1" indent="1"/>
      <protection/>
    </xf>
    <xf numFmtId="164" fontId="15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12" xfId="58" applyFont="1" applyFill="1" applyBorder="1" applyProtection="1">
      <alignment/>
      <protection/>
    </xf>
    <xf numFmtId="0" fontId="5" fillId="0" borderId="12" xfId="58" applyFont="1" applyFill="1" applyBorder="1" applyProtection="1">
      <alignment/>
      <protection/>
    </xf>
    <xf numFmtId="0" fontId="17" fillId="0" borderId="64" xfId="0" applyFont="1" applyBorder="1" applyAlignment="1" applyProtection="1">
      <alignment horizontal="left" vertical="center" wrapText="1" indent="1"/>
      <protection/>
    </xf>
    <xf numFmtId="0" fontId="15" fillId="0" borderId="60" xfId="0" applyFont="1" applyBorder="1" applyAlignment="1" applyProtection="1">
      <alignment horizontal="left" vertical="center" wrapText="1" indent="1"/>
      <protection/>
    </xf>
    <xf numFmtId="164" fontId="25" fillId="0" borderId="60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60" xfId="58" applyFont="1" applyFill="1" applyBorder="1" applyProtection="1">
      <alignment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36" xfId="0" applyNumberFormat="1" applyFont="1" applyFill="1" applyBorder="1" applyAlignment="1">
      <alignment vertical="center" wrapText="1"/>
    </xf>
    <xf numFmtId="164" fontId="3" fillId="0" borderId="60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3" xfId="58" applyFont="1" applyFill="1" applyBorder="1" applyAlignment="1" applyProtection="1">
      <alignment horizontal="right"/>
      <protection/>
    </xf>
    <xf numFmtId="0" fontId="0" fillId="0" borderId="23" xfId="0" applyBorder="1" applyAlignment="1">
      <alignment horizontal="right"/>
    </xf>
    <xf numFmtId="164" fontId="19" fillId="0" borderId="23" xfId="58" applyNumberFormat="1" applyFont="1" applyFill="1" applyBorder="1" applyAlignment="1" applyProtection="1">
      <alignment horizontal="left" vertical="center"/>
      <protection/>
    </xf>
    <xf numFmtId="164" fontId="5" fillId="0" borderId="36" xfId="58" applyNumberFormat="1" applyFont="1" applyFill="1" applyBorder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0" xfId="58" applyNumberFormat="1" applyFont="1" applyFill="1" applyBorder="1" applyAlignment="1" applyProtection="1">
      <alignment horizontal="left" vertical="center"/>
      <protection/>
    </xf>
    <xf numFmtId="164" fontId="19" fillId="0" borderId="36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23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left" indent="1"/>
      <protection/>
    </xf>
    <xf numFmtId="0" fontId="6" fillId="0" borderId="35" xfId="0" applyFont="1" applyFill="1" applyBorder="1" applyAlignment="1" applyProtection="1">
      <alignment horizontal="left" indent="1"/>
      <protection/>
    </xf>
    <xf numFmtId="0" fontId="6" fillId="0" borderId="54" xfId="0" applyFont="1" applyFill="1" applyBorder="1" applyAlignment="1" applyProtection="1">
      <alignment horizontal="left" indent="1"/>
      <protection/>
    </xf>
    <xf numFmtId="0" fontId="13" fillId="0" borderId="22" xfId="0" applyFont="1" applyFill="1" applyBorder="1" applyAlignment="1" applyProtection="1">
      <alignment horizontal="right" indent="1"/>
      <protection locked="0"/>
    </xf>
    <xf numFmtId="0" fontId="13" fillId="0" borderId="28" xfId="0" applyFont="1" applyFill="1" applyBorder="1" applyAlignment="1" applyProtection="1">
      <alignment horizontal="right" indent="1"/>
      <protection locked="0"/>
    </xf>
    <xf numFmtId="0" fontId="13" fillId="0" borderId="12" xfId="0" applyFont="1" applyFill="1" applyBorder="1" applyAlignment="1" applyProtection="1">
      <alignment horizontal="right" indent="1"/>
      <protection locked="0"/>
    </xf>
    <xf numFmtId="0" fontId="13" fillId="0" borderId="72" xfId="0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7" xfId="0" applyFont="1" applyFill="1" applyBorder="1" applyAlignment="1" applyProtection="1">
      <alignment horizontal="right" indent="1"/>
      <protection/>
    </xf>
    <xf numFmtId="0" fontId="12" fillId="0" borderId="30" xfId="0" applyFont="1" applyFill="1" applyBorder="1" applyAlignment="1" applyProtection="1">
      <alignment horizontal="right" indent="1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73" xfId="0" applyFont="1" applyFill="1" applyBorder="1" applyAlignment="1" applyProtection="1">
      <alignment horizontal="center"/>
      <protection/>
    </xf>
    <xf numFmtId="0" fontId="13" fillId="0" borderId="44" xfId="0" applyFont="1" applyFill="1" applyBorder="1" applyAlignment="1" applyProtection="1">
      <alignment horizontal="left" indent="1"/>
      <protection locked="0"/>
    </xf>
    <xf numFmtId="0" fontId="13" fillId="0" borderId="74" xfId="0" applyFont="1" applyFill="1" applyBorder="1" applyAlignment="1" applyProtection="1">
      <alignment horizontal="left" indent="1"/>
      <protection locked="0"/>
    </xf>
    <xf numFmtId="0" fontId="13" fillId="0" borderId="75" xfId="0" applyFont="1" applyFill="1" applyBorder="1" applyAlignment="1" applyProtection="1">
      <alignment horizontal="left" indent="1"/>
      <protection locked="0"/>
    </xf>
    <xf numFmtId="0" fontId="13" fillId="0" borderId="32" xfId="0" applyFont="1" applyFill="1" applyBorder="1" applyAlignment="1" applyProtection="1">
      <alignment horizontal="left" indent="1"/>
      <protection locked="0"/>
    </xf>
    <xf numFmtId="0" fontId="13" fillId="0" borderId="33" xfId="0" applyFont="1" applyFill="1" applyBorder="1" applyAlignment="1" applyProtection="1">
      <alignment horizontal="left" indent="1"/>
      <protection locked="0"/>
    </xf>
    <xf numFmtId="0" fontId="13" fillId="0" borderId="57" xfId="0" applyFont="1" applyFill="1" applyBorder="1" applyAlignment="1" applyProtection="1">
      <alignment horizontal="left" indent="1"/>
      <protection locked="0"/>
    </xf>
    <xf numFmtId="0" fontId="22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66" xfId="0" applyFont="1" applyFill="1" applyBorder="1" applyAlignment="1" applyProtection="1">
      <alignment horizontal="center" vertical="center"/>
      <protection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6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22" fillId="0" borderId="23" xfId="0" applyFont="1" applyBorder="1" applyAlignment="1" applyProtection="1">
      <alignment horizontal="right" vertical="top"/>
      <protection locked="0"/>
    </xf>
    <xf numFmtId="0" fontId="0" fillId="0" borderId="23" xfId="0" applyBorder="1" applyAlignment="1">
      <alignment/>
    </xf>
    <xf numFmtId="164" fontId="11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vertical="center"/>
    </xf>
    <xf numFmtId="0" fontId="22" fillId="0" borderId="0" xfId="0" applyFont="1" applyBorder="1" applyAlignment="1" applyProtection="1">
      <alignment horizontal="right" vertical="top"/>
      <protection/>
    </xf>
    <xf numFmtId="0" fontId="0" fillId="0" borderId="0" xfId="0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107</v>
      </c>
    </row>
    <row r="4" spans="1:2" ht="12.75">
      <c r="A4" s="54"/>
      <c r="B4" s="54"/>
    </row>
    <row r="5" spans="1:2" s="60" customFormat="1" ht="15.75">
      <c r="A5" s="34" t="s">
        <v>347</v>
      </c>
      <c r="B5" s="59"/>
    </row>
    <row r="6" spans="1:2" ht="12.75">
      <c r="A6" s="54"/>
      <c r="B6" s="54"/>
    </row>
    <row r="7" spans="1:2" ht="12.75">
      <c r="A7" s="54" t="s">
        <v>445</v>
      </c>
      <c r="B7" s="54" t="s">
        <v>406</v>
      </c>
    </row>
    <row r="8" spans="1:2" ht="12.75">
      <c r="A8" s="54" t="s">
        <v>446</v>
      </c>
      <c r="B8" s="54" t="s">
        <v>407</v>
      </c>
    </row>
    <row r="9" spans="1:2" ht="12.75">
      <c r="A9" s="54" t="s">
        <v>447</v>
      </c>
      <c r="B9" s="54" t="s">
        <v>408</v>
      </c>
    </row>
    <row r="10" spans="1:2" ht="12.75">
      <c r="A10" s="54"/>
      <c r="B10" s="54"/>
    </row>
    <row r="11" spans="1:2" ht="12.75">
      <c r="A11" s="54"/>
      <c r="B11" s="54"/>
    </row>
    <row r="12" spans="1:2" s="60" customFormat="1" ht="15.75">
      <c r="A12" s="34" t="str">
        <f>+CONCATENATE(LEFT(A5,4),". évi előirányzat KIADÁSOK")</f>
        <v>2015. évi előirányzat KIADÁSOK</v>
      </c>
      <c r="B12" s="59"/>
    </row>
    <row r="13" spans="1:2" ht="12.75">
      <c r="A13" s="54"/>
      <c r="B13" s="54"/>
    </row>
    <row r="14" spans="1:2" ht="12.75">
      <c r="A14" s="54" t="s">
        <v>448</v>
      </c>
      <c r="B14" s="54" t="s">
        <v>409</v>
      </c>
    </row>
    <row r="15" spans="1:2" ht="12.75">
      <c r="A15" s="54" t="s">
        <v>449</v>
      </c>
      <c r="B15" s="54" t="s">
        <v>410</v>
      </c>
    </row>
    <row r="16" spans="1:2" ht="12.75">
      <c r="A16" s="54" t="s">
        <v>450</v>
      </c>
      <c r="B16" s="54" t="s">
        <v>411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zoomScale="130" zoomScaleNormal="130" zoomScaleSheetLayoutView="85" workbookViewId="0" topLeftCell="A1">
      <selection activeCell="G2" sqref="G2"/>
    </sheetView>
  </sheetViews>
  <sheetFormatPr defaultColWidth="9.00390625" defaultRowHeight="12.75"/>
  <cols>
    <col min="1" max="1" width="12.875" style="145" customWidth="1"/>
    <col min="2" max="2" width="57.125" style="146" customWidth="1"/>
    <col min="3" max="3" width="12.375" style="147" customWidth="1"/>
    <col min="4" max="5" width="10.125" style="2" customWidth="1"/>
    <col min="6" max="6" width="11.875" style="2" customWidth="1"/>
    <col min="7" max="16384" width="9.375" style="2" customWidth="1"/>
  </cols>
  <sheetData>
    <row r="1" spans="1:6" s="1" customFormat="1" ht="16.5" customHeight="1" thickBot="1">
      <c r="A1" s="84"/>
      <c r="B1" s="504" t="s">
        <v>513</v>
      </c>
      <c r="C1" s="505"/>
      <c r="D1" s="505"/>
      <c r="E1" s="505"/>
      <c r="F1" s="505"/>
    </row>
    <row r="2" spans="1:6" s="41" customFormat="1" ht="21" customHeight="1" thickBot="1" thickTop="1">
      <c r="A2" s="152" t="s">
        <v>48</v>
      </c>
      <c r="B2" s="510" t="s">
        <v>147</v>
      </c>
      <c r="C2" s="511"/>
      <c r="D2" s="511"/>
      <c r="E2" s="511"/>
      <c r="F2" s="512"/>
    </row>
    <row r="3" spans="1:6" s="41" customFormat="1" ht="17.25" thickBot="1" thickTop="1">
      <c r="A3" s="86" t="s">
        <v>143</v>
      </c>
      <c r="B3" s="510" t="s">
        <v>345</v>
      </c>
      <c r="C3" s="511"/>
      <c r="D3" s="511"/>
      <c r="E3" s="511"/>
      <c r="F3" s="512"/>
    </row>
    <row r="4" spans="1:3" s="42" customFormat="1" ht="15.75" customHeight="1" thickBot="1">
      <c r="A4" s="87"/>
      <c r="B4" s="87"/>
      <c r="C4" s="88" t="s">
        <v>41</v>
      </c>
    </row>
    <row r="5" spans="1:6" ht="48.75" thickBot="1">
      <c r="A5" s="153" t="s">
        <v>145</v>
      </c>
      <c r="B5" s="310" t="s">
        <v>42</v>
      </c>
      <c r="C5" s="343" t="s">
        <v>463</v>
      </c>
      <c r="D5" s="360" t="s">
        <v>508</v>
      </c>
      <c r="E5" s="360" t="s">
        <v>477</v>
      </c>
      <c r="F5" s="344" t="s">
        <v>471</v>
      </c>
    </row>
    <row r="6" spans="1:6" s="32" customFormat="1" ht="12.75" customHeight="1" thickBot="1">
      <c r="A6" s="97" t="s">
        <v>412</v>
      </c>
      <c r="B6" s="311" t="s">
        <v>413</v>
      </c>
      <c r="C6" s="345" t="s">
        <v>414</v>
      </c>
      <c r="D6" s="346"/>
      <c r="E6" s="346"/>
      <c r="F6" s="346"/>
    </row>
    <row r="7" spans="1:6" s="32" customFormat="1" ht="15.75" customHeight="1" thickBot="1">
      <c r="A7" s="90"/>
      <c r="B7" s="310" t="s">
        <v>44</v>
      </c>
      <c r="C7" s="347"/>
      <c r="D7" s="346"/>
      <c r="E7" s="346"/>
      <c r="F7" s="346"/>
    </row>
    <row r="8" spans="1:6" s="32" customFormat="1" ht="12" customHeight="1" thickBot="1">
      <c r="A8" s="292" t="s">
        <v>7</v>
      </c>
      <c r="B8" s="312" t="s">
        <v>171</v>
      </c>
      <c r="C8" s="348">
        <f>+C9+C10+C11+C12+C13+C14</f>
        <v>173598</v>
      </c>
      <c r="D8" s="361">
        <v>201145</v>
      </c>
      <c r="E8" s="361">
        <v>4845</v>
      </c>
      <c r="F8" s="361">
        <v>205990</v>
      </c>
    </row>
    <row r="9" spans="1:6" s="43" customFormat="1" ht="12" customHeight="1" thickBot="1">
      <c r="A9" s="293" t="s">
        <v>67</v>
      </c>
      <c r="B9" s="196" t="s">
        <v>172</v>
      </c>
      <c r="C9" s="349">
        <v>56641</v>
      </c>
      <c r="D9" s="376">
        <v>56640</v>
      </c>
      <c r="E9" s="376">
        <v>249</v>
      </c>
      <c r="F9" s="376">
        <v>56889</v>
      </c>
    </row>
    <row r="10" spans="1:6" s="44" customFormat="1" ht="12" customHeight="1" thickBot="1">
      <c r="A10" s="294" t="s">
        <v>68</v>
      </c>
      <c r="B10" s="196" t="s">
        <v>173</v>
      </c>
      <c r="C10" s="349">
        <v>24619</v>
      </c>
      <c r="D10" s="376">
        <v>24619</v>
      </c>
      <c r="E10" s="376"/>
      <c r="F10" s="376">
        <v>24619</v>
      </c>
    </row>
    <row r="11" spans="1:6" s="44" customFormat="1" ht="12" customHeight="1" thickBot="1">
      <c r="A11" s="294" t="s">
        <v>69</v>
      </c>
      <c r="B11" s="196" t="s">
        <v>174</v>
      </c>
      <c r="C11" s="349">
        <v>66484</v>
      </c>
      <c r="D11" s="376">
        <v>51635</v>
      </c>
      <c r="E11" s="376">
        <v>11383</v>
      </c>
      <c r="F11" s="376">
        <v>63018</v>
      </c>
    </row>
    <row r="12" spans="1:6" s="44" customFormat="1" ht="12" customHeight="1" thickBot="1">
      <c r="A12" s="294" t="s">
        <v>70</v>
      </c>
      <c r="B12" s="196" t="s">
        <v>175</v>
      </c>
      <c r="C12" s="349">
        <v>2901</v>
      </c>
      <c r="D12" s="376">
        <v>2901</v>
      </c>
      <c r="E12" s="376"/>
      <c r="F12" s="376">
        <v>2901</v>
      </c>
    </row>
    <row r="13" spans="1:6" s="44" customFormat="1" ht="12" customHeight="1" thickBot="1">
      <c r="A13" s="294" t="s">
        <v>104</v>
      </c>
      <c r="B13" s="196" t="s">
        <v>419</v>
      </c>
      <c r="C13" s="349">
        <v>22953</v>
      </c>
      <c r="D13" s="376">
        <v>65350</v>
      </c>
      <c r="E13" s="376">
        <v>-6787</v>
      </c>
      <c r="F13" s="376">
        <v>58563</v>
      </c>
    </row>
    <row r="14" spans="1:6" s="43" customFormat="1" ht="12" customHeight="1" thickBot="1">
      <c r="A14" s="295" t="s">
        <v>71</v>
      </c>
      <c r="B14" s="196" t="s">
        <v>349</v>
      </c>
      <c r="C14" s="349"/>
      <c r="D14" s="376"/>
      <c r="E14" s="376"/>
      <c r="F14" s="376"/>
    </row>
    <row r="15" spans="1:6" s="43" customFormat="1" ht="12" customHeight="1" thickBot="1">
      <c r="A15" s="292" t="s">
        <v>8</v>
      </c>
      <c r="B15" s="313" t="s">
        <v>176</v>
      </c>
      <c r="C15" s="348">
        <v>27858</v>
      </c>
      <c r="D15" s="409">
        <v>60765</v>
      </c>
      <c r="E15" s="409">
        <v>7278</v>
      </c>
      <c r="F15" s="409">
        <v>68043</v>
      </c>
    </row>
    <row r="16" spans="1:6" s="43" customFormat="1" ht="12" customHeight="1" thickBot="1">
      <c r="A16" s="293" t="s">
        <v>73</v>
      </c>
      <c r="B16" s="196" t="s">
        <v>177</v>
      </c>
      <c r="C16" s="349"/>
      <c r="D16" s="376"/>
      <c r="E16" s="376"/>
      <c r="F16" s="376"/>
    </row>
    <row r="17" spans="1:7" s="43" customFormat="1" ht="12" customHeight="1" thickBot="1">
      <c r="A17" s="294" t="s">
        <v>74</v>
      </c>
      <c r="B17" s="196" t="s">
        <v>495</v>
      </c>
      <c r="C17" s="349"/>
      <c r="D17" s="376">
        <v>1263</v>
      </c>
      <c r="E17" s="376"/>
      <c r="F17" s="376">
        <v>1263</v>
      </c>
      <c r="G17" s="308"/>
    </row>
    <row r="18" spans="1:6" s="43" customFormat="1" ht="12" customHeight="1" thickBot="1">
      <c r="A18" s="294" t="s">
        <v>75</v>
      </c>
      <c r="B18" s="196" t="s">
        <v>338</v>
      </c>
      <c r="C18" s="349"/>
      <c r="D18" s="376"/>
      <c r="E18" s="376"/>
      <c r="F18" s="376"/>
    </row>
    <row r="19" spans="1:6" s="43" customFormat="1" ht="12" customHeight="1" thickBot="1">
      <c r="A19" s="294" t="s">
        <v>76</v>
      </c>
      <c r="B19" s="196" t="s">
        <v>339</v>
      </c>
      <c r="C19" s="349"/>
      <c r="D19" s="376"/>
      <c r="E19" s="376"/>
      <c r="F19" s="376"/>
    </row>
    <row r="20" spans="1:6" s="43" customFormat="1" ht="12" customHeight="1" thickBot="1">
      <c r="A20" s="294" t="s">
        <v>77</v>
      </c>
      <c r="B20" s="196" t="s">
        <v>179</v>
      </c>
      <c r="C20" s="349">
        <v>27858</v>
      </c>
      <c r="D20" s="376">
        <v>59502</v>
      </c>
      <c r="E20" s="376">
        <v>7278</v>
      </c>
      <c r="F20" s="376">
        <v>66780</v>
      </c>
    </row>
    <row r="21" spans="1:6" s="44" customFormat="1" ht="12" customHeight="1" thickBot="1">
      <c r="A21" s="295" t="s">
        <v>83</v>
      </c>
      <c r="B21" s="196" t="s">
        <v>180</v>
      </c>
      <c r="C21" s="349"/>
      <c r="D21" s="376"/>
      <c r="E21" s="376"/>
      <c r="F21" s="376"/>
    </row>
    <row r="22" spans="1:6" s="44" customFormat="1" ht="12" customHeight="1" thickBot="1">
      <c r="A22" s="292" t="s">
        <v>9</v>
      </c>
      <c r="B22" s="312" t="s">
        <v>181</v>
      </c>
      <c r="C22" s="348">
        <f>+C23+C24+C25+C26+C27</f>
        <v>0</v>
      </c>
      <c r="D22" s="409">
        <v>77004</v>
      </c>
      <c r="E22" s="409">
        <v>-5941</v>
      </c>
      <c r="F22" s="409">
        <v>71063</v>
      </c>
    </row>
    <row r="23" spans="1:6" s="44" customFormat="1" ht="12" customHeight="1" thickBot="1">
      <c r="A23" s="293" t="s">
        <v>56</v>
      </c>
      <c r="B23" s="196" t="s">
        <v>182</v>
      </c>
      <c r="C23" s="349"/>
      <c r="D23" s="376"/>
      <c r="E23" s="376">
        <v>44328</v>
      </c>
      <c r="F23" s="376">
        <v>44328</v>
      </c>
    </row>
    <row r="24" spans="1:6" s="43" customFormat="1" ht="12" customHeight="1" thickBot="1">
      <c r="A24" s="294" t="s">
        <v>57</v>
      </c>
      <c r="B24" s="196" t="s">
        <v>183</v>
      </c>
      <c r="C24" s="349"/>
      <c r="D24" s="376"/>
      <c r="E24" s="376"/>
      <c r="F24" s="376"/>
    </row>
    <row r="25" spans="1:6" s="44" customFormat="1" ht="12" customHeight="1" thickBot="1">
      <c r="A25" s="294" t="s">
        <v>58</v>
      </c>
      <c r="B25" s="196" t="s">
        <v>340</v>
      </c>
      <c r="C25" s="349"/>
      <c r="D25" s="376"/>
      <c r="E25" s="376"/>
      <c r="F25" s="376"/>
    </row>
    <row r="26" spans="1:6" s="44" customFormat="1" ht="12" customHeight="1" thickBot="1">
      <c r="A26" s="294" t="s">
        <v>59</v>
      </c>
      <c r="B26" s="196" t="s">
        <v>341</v>
      </c>
      <c r="C26" s="349"/>
      <c r="D26" s="376"/>
      <c r="E26" s="376"/>
      <c r="F26" s="376"/>
    </row>
    <row r="27" spans="1:6" s="44" customFormat="1" ht="12" customHeight="1" thickBot="1">
      <c r="A27" s="294" t="s">
        <v>118</v>
      </c>
      <c r="B27" s="196" t="s">
        <v>184</v>
      </c>
      <c r="C27" s="349"/>
      <c r="D27" s="376">
        <v>77004</v>
      </c>
      <c r="E27" s="376">
        <v>-50269</v>
      </c>
      <c r="F27" s="376">
        <v>26735</v>
      </c>
    </row>
    <row r="28" spans="1:6" s="44" customFormat="1" ht="12" customHeight="1" thickBot="1">
      <c r="A28" s="295" t="s">
        <v>119</v>
      </c>
      <c r="B28" s="196" t="s">
        <v>185</v>
      </c>
      <c r="C28" s="349"/>
      <c r="D28" s="376">
        <v>25104</v>
      </c>
      <c r="E28" s="376"/>
      <c r="F28" s="376">
        <v>25104</v>
      </c>
    </row>
    <row r="29" spans="1:6" s="44" customFormat="1" ht="12" customHeight="1" thickBot="1">
      <c r="A29" s="292" t="s">
        <v>120</v>
      </c>
      <c r="B29" s="312" t="s">
        <v>186</v>
      </c>
      <c r="C29" s="351">
        <f>+C30+C34+C35+C36</f>
        <v>35370</v>
      </c>
      <c r="D29" s="409">
        <v>40828</v>
      </c>
      <c r="E29" s="409"/>
      <c r="F29" s="409">
        <v>40828</v>
      </c>
    </row>
    <row r="30" spans="1:6" s="44" customFormat="1" ht="12" customHeight="1" thickBot="1">
      <c r="A30" s="293" t="s">
        <v>187</v>
      </c>
      <c r="B30" s="196" t="s">
        <v>420</v>
      </c>
      <c r="C30" s="352">
        <f>+C31+C32+C33</f>
        <v>29570</v>
      </c>
      <c r="D30" s="376">
        <v>34678</v>
      </c>
      <c r="E30" s="376"/>
      <c r="F30" s="376">
        <v>34678</v>
      </c>
    </row>
    <row r="31" spans="1:6" s="44" customFormat="1" ht="12" customHeight="1" thickBot="1">
      <c r="A31" s="294" t="s">
        <v>188</v>
      </c>
      <c r="B31" s="196" t="s">
        <v>193</v>
      </c>
      <c r="C31" s="349">
        <v>8500</v>
      </c>
      <c r="D31" s="376">
        <v>8500</v>
      </c>
      <c r="E31" s="376"/>
      <c r="F31" s="376">
        <v>8500</v>
      </c>
    </row>
    <row r="32" spans="1:6" s="44" customFormat="1" ht="12" customHeight="1" thickBot="1">
      <c r="A32" s="294" t="s">
        <v>189</v>
      </c>
      <c r="B32" s="196" t="s">
        <v>194</v>
      </c>
      <c r="C32" s="349"/>
      <c r="D32" s="376">
        <v>9</v>
      </c>
      <c r="E32" s="376"/>
      <c r="F32" s="376">
        <v>9</v>
      </c>
    </row>
    <row r="33" spans="1:6" s="44" customFormat="1" ht="12" customHeight="1" thickBot="1">
      <c r="A33" s="294" t="s">
        <v>353</v>
      </c>
      <c r="B33" s="201" t="s">
        <v>354</v>
      </c>
      <c r="C33" s="349">
        <v>21070</v>
      </c>
      <c r="D33" s="376">
        <v>26169</v>
      </c>
      <c r="E33" s="376"/>
      <c r="F33" s="376">
        <v>26169</v>
      </c>
    </row>
    <row r="34" spans="1:6" s="44" customFormat="1" ht="12" customHeight="1" thickBot="1">
      <c r="A34" s="294" t="s">
        <v>190</v>
      </c>
      <c r="B34" s="196" t="s">
        <v>195</v>
      </c>
      <c r="C34" s="349">
        <v>5500</v>
      </c>
      <c r="D34" s="376">
        <v>5500</v>
      </c>
      <c r="E34" s="376"/>
      <c r="F34" s="376">
        <v>5500</v>
      </c>
    </row>
    <row r="35" spans="1:6" s="44" customFormat="1" ht="12" customHeight="1" thickBot="1">
      <c r="A35" s="294" t="s">
        <v>191</v>
      </c>
      <c r="B35" s="196" t="s">
        <v>196</v>
      </c>
      <c r="C35" s="349">
        <v>100</v>
      </c>
      <c r="D35" s="376">
        <v>100</v>
      </c>
      <c r="E35" s="376"/>
      <c r="F35" s="376">
        <v>100</v>
      </c>
    </row>
    <row r="36" spans="1:6" s="44" customFormat="1" ht="12" customHeight="1" thickBot="1">
      <c r="A36" s="295" t="s">
        <v>192</v>
      </c>
      <c r="B36" s="196" t="s">
        <v>197</v>
      </c>
      <c r="C36" s="349">
        <v>200</v>
      </c>
      <c r="D36" s="376">
        <v>550</v>
      </c>
      <c r="E36" s="376"/>
      <c r="F36" s="376">
        <v>550</v>
      </c>
    </row>
    <row r="37" spans="1:6" s="44" customFormat="1" ht="12" customHeight="1" thickBot="1">
      <c r="A37" s="292" t="s">
        <v>11</v>
      </c>
      <c r="B37" s="312" t="s">
        <v>350</v>
      </c>
      <c r="C37" s="348">
        <f>SUM(C38:C48)</f>
        <v>32891</v>
      </c>
      <c r="D37" s="409">
        <v>37511</v>
      </c>
      <c r="E37" s="409">
        <v>23</v>
      </c>
      <c r="F37" s="409">
        <v>37534</v>
      </c>
    </row>
    <row r="38" spans="1:6" s="44" customFormat="1" ht="12" customHeight="1" thickBot="1">
      <c r="A38" s="293" t="s">
        <v>60</v>
      </c>
      <c r="B38" s="196" t="s">
        <v>200</v>
      </c>
      <c r="C38" s="349">
        <v>750</v>
      </c>
      <c r="D38" s="376">
        <v>750</v>
      </c>
      <c r="E38" s="376"/>
      <c r="F38" s="376">
        <v>750</v>
      </c>
    </row>
    <row r="39" spans="1:6" s="44" customFormat="1" ht="12" customHeight="1" thickBot="1">
      <c r="A39" s="294" t="s">
        <v>61</v>
      </c>
      <c r="B39" s="196" t="s">
        <v>201</v>
      </c>
      <c r="C39" s="349">
        <v>250</v>
      </c>
      <c r="D39" s="376">
        <v>250</v>
      </c>
      <c r="E39" s="376"/>
      <c r="F39" s="376">
        <v>250</v>
      </c>
    </row>
    <row r="40" spans="1:6" s="44" customFormat="1" ht="12" customHeight="1" thickBot="1">
      <c r="A40" s="294" t="s">
        <v>62</v>
      </c>
      <c r="B40" s="196" t="s">
        <v>202</v>
      </c>
      <c r="C40" s="349"/>
      <c r="D40" s="376"/>
      <c r="E40" s="376"/>
      <c r="F40" s="376"/>
    </row>
    <row r="41" spans="1:6" s="44" customFormat="1" ht="12" customHeight="1" thickBot="1">
      <c r="A41" s="294" t="s">
        <v>122</v>
      </c>
      <c r="B41" s="196" t="s">
        <v>203</v>
      </c>
      <c r="C41" s="349">
        <v>4722</v>
      </c>
      <c r="D41" s="376">
        <v>8108</v>
      </c>
      <c r="E41" s="376"/>
      <c r="F41" s="376">
        <v>8108</v>
      </c>
    </row>
    <row r="42" spans="1:6" s="44" customFormat="1" ht="12" customHeight="1" thickBot="1">
      <c r="A42" s="294" t="s">
        <v>123</v>
      </c>
      <c r="B42" s="196" t="s">
        <v>204</v>
      </c>
      <c r="C42" s="349">
        <v>21180</v>
      </c>
      <c r="D42" s="376">
        <v>21180</v>
      </c>
      <c r="E42" s="376"/>
      <c r="F42" s="376">
        <v>21180</v>
      </c>
    </row>
    <row r="43" spans="1:6" s="44" customFormat="1" ht="12" customHeight="1" thickBot="1">
      <c r="A43" s="294" t="s">
        <v>124</v>
      </c>
      <c r="B43" s="196" t="s">
        <v>205</v>
      </c>
      <c r="C43" s="349">
        <v>5989</v>
      </c>
      <c r="D43" s="376">
        <v>6903</v>
      </c>
      <c r="E43" s="376"/>
      <c r="F43" s="376">
        <v>6903</v>
      </c>
    </row>
    <row r="44" spans="1:6" s="44" customFormat="1" ht="12" customHeight="1" thickBot="1">
      <c r="A44" s="294" t="s">
        <v>125</v>
      </c>
      <c r="B44" s="196" t="s">
        <v>206</v>
      </c>
      <c r="C44" s="349"/>
      <c r="D44" s="376"/>
      <c r="E44" s="376">
        <v>23</v>
      </c>
      <c r="F44" s="376">
        <v>23</v>
      </c>
    </row>
    <row r="45" spans="1:6" s="44" customFormat="1" ht="12" customHeight="1" thickBot="1">
      <c r="A45" s="294" t="s">
        <v>126</v>
      </c>
      <c r="B45" s="196" t="s">
        <v>207</v>
      </c>
      <c r="C45" s="349"/>
      <c r="D45" s="376">
        <v>70</v>
      </c>
      <c r="E45" s="376"/>
      <c r="F45" s="376">
        <v>70</v>
      </c>
    </row>
    <row r="46" spans="1:6" s="44" customFormat="1" ht="12" customHeight="1" thickBot="1">
      <c r="A46" s="294" t="s">
        <v>198</v>
      </c>
      <c r="B46" s="196" t="s">
        <v>208</v>
      </c>
      <c r="C46" s="353"/>
      <c r="D46" s="376"/>
      <c r="E46" s="376"/>
      <c r="F46" s="376"/>
    </row>
    <row r="47" spans="1:6" s="44" customFormat="1" ht="12" customHeight="1" thickBot="1">
      <c r="A47" s="295" t="s">
        <v>199</v>
      </c>
      <c r="B47" s="196" t="s">
        <v>352</v>
      </c>
      <c r="C47" s="353"/>
      <c r="D47" s="376"/>
      <c r="E47" s="376"/>
      <c r="F47" s="376"/>
    </row>
    <row r="48" spans="1:6" s="44" customFormat="1" ht="12" customHeight="1" thickBot="1">
      <c r="A48" s="295" t="s">
        <v>351</v>
      </c>
      <c r="B48" s="196" t="s">
        <v>209</v>
      </c>
      <c r="C48" s="353"/>
      <c r="D48" s="376">
        <v>250</v>
      </c>
      <c r="E48" s="376"/>
      <c r="F48" s="376">
        <v>250</v>
      </c>
    </row>
    <row r="49" spans="1:6" s="44" customFormat="1" ht="12" customHeight="1" thickBot="1">
      <c r="A49" s="292" t="s">
        <v>12</v>
      </c>
      <c r="B49" s="312" t="s">
        <v>210</v>
      </c>
      <c r="C49" s="348">
        <f>SUM(C50:C54)</f>
        <v>0</v>
      </c>
      <c r="D49" s="409">
        <v>54</v>
      </c>
      <c r="E49" s="409">
        <v>-23</v>
      </c>
      <c r="F49" s="409">
        <v>31</v>
      </c>
    </row>
    <row r="50" spans="1:6" s="44" customFormat="1" ht="12" customHeight="1" thickBot="1">
      <c r="A50" s="293" t="s">
        <v>63</v>
      </c>
      <c r="B50" s="196" t="s">
        <v>214</v>
      </c>
      <c r="C50" s="353"/>
      <c r="D50" s="376"/>
      <c r="E50" s="376"/>
      <c r="F50" s="376"/>
    </row>
    <row r="51" spans="1:6" s="44" customFormat="1" ht="12" customHeight="1" thickBot="1">
      <c r="A51" s="294" t="s">
        <v>64</v>
      </c>
      <c r="B51" s="196" t="s">
        <v>215</v>
      </c>
      <c r="C51" s="353"/>
      <c r="D51" s="376">
        <v>31</v>
      </c>
      <c r="E51" s="376"/>
      <c r="F51" s="376">
        <v>31</v>
      </c>
    </row>
    <row r="52" spans="1:6" s="44" customFormat="1" ht="12" customHeight="1" thickBot="1">
      <c r="A52" s="294" t="s">
        <v>211</v>
      </c>
      <c r="B52" s="196" t="s">
        <v>216</v>
      </c>
      <c r="C52" s="353"/>
      <c r="D52" s="376"/>
      <c r="E52" s="376"/>
      <c r="F52" s="376"/>
    </row>
    <row r="53" spans="1:6" s="44" customFormat="1" ht="12" customHeight="1" thickBot="1">
      <c r="A53" s="294" t="s">
        <v>212</v>
      </c>
      <c r="B53" s="196" t="s">
        <v>217</v>
      </c>
      <c r="C53" s="353"/>
      <c r="D53" s="376">
        <v>23</v>
      </c>
      <c r="E53" s="376">
        <v>-23</v>
      </c>
      <c r="F53" s="376">
        <v>0</v>
      </c>
    </row>
    <row r="54" spans="1:6" s="44" customFormat="1" ht="12" customHeight="1" thickBot="1">
      <c r="A54" s="295" t="s">
        <v>213</v>
      </c>
      <c r="B54" s="196" t="s">
        <v>218</v>
      </c>
      <c r="C54" s="353"/>
      <c r="D54" s="376"/>
      <c r="E54" s="376"/>
      <c r="F54" s="376"/>
    </row>
    <row r="55" spans="1:6" s="44" customFormat="1" ht="12" customHeight="1" thickBot="1">
      <c r="A55" s="292" t="s">
        <v>127</v>
      </c>
      <c r="B55" s="312" t="s">
        <v>219</v>
      </c>
      <c r="C55" s="348">
        <f>SUM(C56:C58)</f>
        <v>0</v>
      </c>
      <c r="D55" s="376"/>
      <c r="E55" s="376"/>
      <c r="F55" s="376"/>
    </row>
    <row r="56" spans="1:6" s="44" customFormat="1" ht="12" customHeight="1" thickBot="1">
      <c r="A56" s="293" t="s">
        <v>65</v>
      </c>
      <c r="B56" s="196" t="s">
        <v>220</v>
      </c>
      <c r="C56" s="349"/>
      <c r="D56" s="376"/>
      <c r="E56" s="376"/>
      <c r="F56" s="376"/>
    </row>
    <row r="57" spans="1:6" s="44" customFormat="1" ht="12" customHeight="1" thickBot="1">
      <c r="A57" s="294" t="s">
        <v>66</v>
      </c>
      <c r="B57" s="196" t="s">
        <v>342</v>
      </c>
      <c r="C57" s="349"/>
      <c r="D57" s="376"/>
      <c r="E57" s="376"/>
      <c r="F57" s="376"/>
    </row>
    <row r="58" spans="1:6" s="44" customFormat="1" ht="12" customHeight="1" thickBot="1">
      <c r="A58" s="294" t="s">
        <v>223</v>
      </c>
      <c r="B58" s="196" t="s">
        <v>221</v>
      </c>
      <c r="C58" s="349"/>
      <c r="D58" s="376"/>
      <c r="E58" s="376"/>
      <c r="F58" s="376"/>
    </row>
    <row r="59" spans="1:6" s="44" customFormat="1" ht="12" customHeight="1" thickBot="1">
      <c r="A59" s="295" t="s">
        <v>224</v>
      </c>
      <c r="B59" s="196" t="s">
        <v>222</v>
      </c>
      <c r="C59" s="349"/>
      <c r="D59" s="376"/>
      <c r="E59" s="376"/>
      <c r="F59" s="376"/>
    </row>
    <row r="60" spans="1:6" s="44" customFormat="1" ht="12" customHeight="1" thickBot="1">
      <c r="A60" s="292" t="s">
        <v>14</v>
      </c>
      <c r="B60" s="313" t="s">
        <v>225</v>
      </c>
      <c r="C60" s="348">
        <f>SUM(C61:C63)</f>
        <v>0</v>
      </c>
      <c r="D60" s="376"/>
      <c r="E60" s="376"/>
      <c r="F60" s="376"/>
    </row>
    <row r="61" spans="1:6" s="44" customFormat="1" ht="12" customHeight="1" thickBot="1">
      <c r="A61" s="293" t="s">
        <v>128</v>
      </c>
      <c r="B61" s="196" t="s">
        <v>227</v>
      </c>
      <c r="C61" s="353"/>
      <c r="D61" s="376"/>
      <c r="E61" s="376"/>
      <c r="F61" s="376"/>
    </row>
    <row r="62" spans="1:6" s="44" customFormat="1" ht="12" customHeight="1" thickBot="1">
      <c r="A62" s="294" t="s">
        <v>129</v>
      </c>
      <c r="B62" s="196" t="s">
        <v>343</v>
      </c>
      <c r="C62" s="353"/>
      <c r="D62" s="376"/>
      <c r="E62" s="376"/>
      <c r="F62" s="376"/>
    </row>
    <row r="63" spans="1:6" s="44" customFormat="1" ht="12" customHeight="1" thickBot="1">
      <c r="A63" s="294" t="s">
        <v>152</v>
      </c>
      <c r="B63" s="196" t="s">
        <v>228</v>
      </c>
      <c r="C63" s="353"/>
      <c r="D63" s="376"/>
      <c r="E63" s="376"/>
      <c r="F63" s="376"/>
    </row>
    <row r="64" spans="1:6" s="44" customFormat="1" ht="12" customHeight="1" thickBot="1">
      <c r="A64" s="295" t="s">
        <v>226</v>
      </c>
      <c r="B64" s="196" t="s">
        <v>229</v>
      </c>
      <c r="C64" s="353"/>
      <c r="D64" s="376"/>
      <c r="E64" s="376"/>
      <c r="F64" s="376"/>
    </row>
    <row r="65" spans="1:6" s="44" customFormat="1" ht="12" customHeight="1" thickBot="1">
      <c r="A65" s="292" t="s">
        <v>15</v>
      </c>
      <c r="B65" s="312" t="s">
        <v>230</v>
      </c>
      <c r="C65" s="351">
        <f>+C8+C15+C22+C29+C37+C49+C55+C60</f>
        <v>269717</v>
      </c>
      <c r="D65" s="409">
        <v>417307</v>
      </c>
      <c r="E65" s="409">
        <v>6182</v>
      </c>
      <c r="F65" s="409">
        <v>423489</v>
      </c>
    </row>
    <row r="66" spans="1:6" s="44" customFormat="1" ht="12" customHeight="1" thickBot="1">
      <c r="A66" s="296" t="s">
        <v>315</v>
      </c>
      <c r="B66" s="313" t="s">
        <v>232</v>
      </c>
      <c r="C66" s="348">
        <f>SUM(C67:C69)</f>
        <v>0</v>
      </c>
      <c r="D66" s="376"/>
      <c r="E66" s="376"/>
      <c r="F66" s="376"/>
    </row>
    <row r="67" spans="1:6" s="44" customFormat="1" ht="12" customHeight="1" thickBot="1">
      <c r="A67" s="293" t="s">
        <v>263</v>
      </c>
      <c r="B67" s="196" t="s">
        <v>233</v>
      </c>
      <c r="C67" s="353"/>
      <c r="D67" s="376"/>
      <c r="E67" s="376"/>
      <c r="F67" s="376"/>
    </row>
    <row r="68" spans="1:6" s="44" customFormat="1" ht="12" customHeight="1" thickBot="1">
      <c r="A68" s="294" t="s">
        <v>272</v>
      </c>
      <c r="B68" s="196" t="s">
        <v>234</v>
      </c>
      <c r="C68" s="353"/>
      <c r="D68" s="376"/>
      <c r="E68" s="376"/>
      <c r="F68" s="376"/>
    </row>
    <row r="69" spans="1:6" s="44" customFormat="1" ht="12" customHeight="1" thickBot="1">
      <c r="A69" s="295" t="s">
        <v>273</v>
      </c>
      <c r="B69" s="314" t="s">
        <v>235</v>
      </c>
      <c r="C69" s="353"/>
      <c r="D69" s="376"/>
      <c r="E69" s="376"/>
      <c r="F69" s="376"/>
    </row>
    <row r="70" spans="1:6" s="44" customFormat="1" ht="12" customHeight="1" thickBot="1">
      <c r="A70" s="296" t="s">
        <v>236</v>
      </c>
      <c r="B70" s="313" t="s">
        <v>237</v>
      </c>
      <c r="C70" s="348">
        <f>SUM(C71:C74)</f>
        <v>0</v>
      </c>
      <c r="D70" s="376"/>
      <c r="E70" s="376"/>
      <c r="F70" s="376"/>
    </row>
    <row r="71" spans="1:6" s="44" customFormat="1" ht="12" customHeight="1" thickBot="1">
      <c r="A71" s="293" t="s">
        <v>105</v>
      </c>
      <c r="B71" s="196" t="s">
        <v>238</v>
      </c>
      <c r="C71" s="353"/>
      <c r="D71" s="376"/>
      <c r="E71" s="376"/>
      <c r="F71" s="376"/>
    </row>
    <row r="72" spans="1:6" s="44" customFormat="1" ht="12" customHeight="1" thickBot="1">
      <c r="A72" s="294" t="s">
        <v>106</v>
      </c>
      <c r="B72" s="196" t="s">
        <v>239</v>
      </c>
      <c r="C72" s="353"/>
      <c r="D72" s="376"/>
      <c r="E72" s="376"/>
      <c r="F72" s="376"/>
    </row>
    <row r="73" spans="1:6" s="44" customFormat="1" ht="12" customHeight="1" thickBot="1">
      <c r="A73" s="294" t="s">
        <v>264</v>
      </c>
      <c r="B73" s="196" t="s">
        <v>240</v>
      </c>
      <c r="C73" s="353"/>
      <c r="D73" s="376"/>
      <c r="E73" s="376"/>
      <c r="F73" s="376"/>
    </row>
    <row r="74" spans="1:6" s="44" customFormat="1" ht="12" customHeight="1" thickBot="1">
      <c r="A74" s="295" t="s">
        <v>265</v>
      </c>
      <c r="B74" s="196" t="s">
        <v>241</v>
      </c>
      <c r="C74" s="353"/>
      <c r="D74" s="376"/>
      <c r="E74" s="376"/>
      <c r="F74" s="376"/>
    </row>
    <row r="75" spans="1:6" s="44" customFormat="1" ht="12" customHeight="1" thickBot="1">
      <c r="A75" s="296" t="s">
        <v>242</v>
      </c>
      <c r="B75" s="313" t="s">
        <v>243</v>
      </c>
      <c r="C75" s="348">
        <f>SUM(C76:C77)</f>
        <v>18656</v>
      </c>
      <c r="D75" s="409">
        <v>24884</v>
      </c>
      <c r="E75" s="409"/>
      <c r="F75" s="409">
        <v>24884</v>
      </c>
    </row>
    <row r="76" spans="1:6" s="44" customFormat="1" ht="12" customHeight="1" thickBot="1">
      <c r="A76" s="293" t="s">
        <v>266</v>
      </c>
      <c r="B76" s="196" t="s">
        <v>244</v>
      </c>
      <c r="C76" s="353">
        <v>18656</v>
      </c>
      <c r="D76" s="376">
        <v>24884</v>
      </c>
      <c r="E76" s="376"/>
      <c r="F76" s="376">
        <v>24884</v>
      </c>
    </row>
    <row r="77" spans="1:6" s="44" customFormat="1" ht="12" customHeight="1" thickBot="1">
      <c r="A77" s="295" t="s">
        <v>267</v>
      </c>
      <c r="B77" s="196" t="s">
        <v>245</v>
      </c>
      <c r="C77" s="353"/>
      <c r="D77" s="376"/>
      <c r="E77" s="376"/>
      <c r="F77" s="376"/>
    </row>
    <row r="78" spans="1:6" s="43" customFormat="1" ht="12" customHeight="1" thickBot="1">
      <c r="A78" s="296" t="s">
        <v>246</v>
      </c>
      <c r="B78" s="313" t="s">
        <v>247</v>
      </c>
      <c r="C78" s="348">
        <f>SUM(C79:C81)</f>
        <v>0</v>
      </c>
      <c r="D78" s="376"/>
      <c r="E78" s="375">
        <v>5586</v>
      </c>
      <c r="F78" s="375">
        <v>5586</v>
      </c>
    </row>
    <row r="79" spans="1:6" s="44" customFormat="1" ht="12" customHeight="1" thickBot="1">
      <c r="A79" s="293" t="s">
        <v>268</v>
      </c>
      <c r="B79" s="196" t="s">
        <v>248</v>
      </c>
      <c r="C79" s="353"/>
      <c r="D79" s="376"/>
      <c r="E79" s="376">
        <v>5586</v>
      </c>
      <c r="F79" s="376">
        <v>5586</v>
      </c>
    </row>
    <row r="80" spans="1:6" s="44" customFormat="1" ht="12" customHeight="1" thickBot="1">
      <c r="A80" s="294" t="s">
        <v>269</v>
      </c>
      <c r="B80" s="196" t="s">
        <v>249</v>
      </c>
      <c r="C80" s="353"/>
      <c r="D80" s="376"/>
      <c r="E80" s="376"/>
      <c r="F80" s="376"/>
    </row>
    <row r="81" spans="1:6" s="44" customFormat="1" ht="12" customHeight="1" thickBot="1">
      <c r="A81" s="295" t="s">
        <v>270</v>
      </c>
      <c r="B81" s="196" t="s">
        <v>250</v>
      </c>
      <c r="C81" s="353"/>
      <c r="D81" s="376"/>
      <c r="E81" s="376"/>
      <c r="F81" s="376"/>
    </row>
    <row r="82" spans="1:6" s="44" customFormat="1" ht="12" customHeight="1" thickBot="1">
      <c r="A82" s="296" t="s">
        <v>251</v>
      </c>
      <c r="B82" s="313" t="s">
        <v>271</v>
      </c>
      <c r="C82" s="348">
        <f>SUM(C83:C86)</f>
        <v>0</v>
      </c>
      <c r="D82" s="376"/>
      <c r="E82" s="376"/>
      <c r="F82" s="376"/>
    </row>
    <row r="83" spans="1:6" s="44" customFormat="1" ht="12" customHeight="1" thickBot="1">
      <c r="A83" s="297" t="s">
        <v>252</v>
      </c>
      <c r="B83" s="196" t="s">
        <v>253</v>
      </c>
      <c r="C83" s="353"/>
      <c r="D83" s="376"/>
      <c r="E83" s="376"/>
      <c r="F83" s="376"/>
    </row>
    <row r="84" spans="1:6" s="44" customFormat="1" ht="12" customHeight="1" thickBot="1">
      <c r="A84" s="298" t="s">
        <v>254</v>
      </c>
      <c r="B84" s="196" t="s">
        <v>255</v>
      </c>
      <c r="C84" s="353"/>
      <c r="D84" s="376"/>
      <c r="E84" s="376"/>
      <c r="F84" s="376"/>
    </row>
    <row r="85" spans="1:6" s="44" customFormat="1" ht="12" customHeight="1" thickBot="1">
      <c r="A85" s="298" t="s">
        <v>256</v>
      </c>
      <c r="B85" s="196" t="s">
        <v>257</v>
      </c>
      <c r="C85" s="353"/>
      <c r="D85" s="376"/>
      <c r="E85" s="376"/>
      <c r="F85" s="376"/>
    </row>
    <row r="86" spans="1:6" s="43" customFormat="1" ht="12" customHeight="1" thickBot="1">
      <c r="A86" s="299" t="s">
        <v>258</v>
      </c>
      <c r="B86" s="196" t="s">
        <v>259</v>
      </c>
      <c r="C86" s="353"/>
      <c r="D86" s="376"/>
      <c r="E86" s="376"/>
      <c r="F86" s="376"/>
    </row>
    <row r="87" spans="1:6" s="43" customFormat="1" ht="12" customHeight="1" thickBot="1">
      <c r="A87" s="296" t="s">
        <v>260</v>
      </c>
      <c r="B87" s="313" t="s">
        <v>394</v>
      </c>
      <c r="C87" s="354"/>
      <c r="D87" s="376"/>
      <c r="E87" s="376"/>
      <c r="F87" s="376"/>
    </row>
    <row r="88" spans="1:6" s="43" customFormat="1" ht="12" customHeight="1" thickBot="1">
      <c r="A88" s="296" t="s">
        <v>421</v>
      </c>
      <c r="B88" s="313" t="s">
        <v>261</v>
      </c>
      <c r="C88" s="354"/>
      <c r="D88" s="376"/>
      <c r="E88" s="376"/>
      <c r="F88" s="376"/>
    </row>
    <row r="89" spans="1:6" s="43" customFormat="1" ht="12" customHeight="1" thickBot="1">
      <c r="A89" s="296" t="s">
        <v>422</v>
      </c>
      <c r="B89" s="315" t="s">
        <v>397</v>
      </c>
      <c r="C89" s="351">
        <f>+C66+C70+C75+C78+C82+C88+C87</f>
        <v>18656</v>
      </c>
      <c r="D89" s="375">
        <v>24884</v>
      </c>
      <c r="E89" s="375">
        <v>5586</v>
      </c>
      <c r="F89" s="375">
        <v>30470</v>
      </c>
    </row>
    <row r="90" spans="1:6" s="43" customFormat="1" ht="12" customHeight="1" thickBot="1">
      <c r="A90" s="300" t="s">
        <v>423</v>
      </c>
      <c r="B90" s="315" t="s">
        <v>424</v>
      </c>
      <c r="C90" s="351">
        <f>+C65+C89</f>
        <v>288373</v>
      </c>
      <c r="D90" s="409">
        <v>442191</v>
      </c>
      <c r="E90" s="409">
        <v>11768</v>
      </c>
      <c r="F90" s="409">
        <v>453959</v>
      </c>
    </row>
    <row r="91" spans="1:6" s="44" customFormat="1" ht="15" customHeight="1" thickBot="1">
      <c r="A91" s="93"/>
      <c r="B91" s="316"/>
      <c r="C91" s="339"/>
      <c r="D91" s="376"/>
      <c r="E91" s="376"/>
      <c r="F91" s="376"/>
    </row>
    <row r="92" spans="1:6" s="32" customFormat="1" ht="16.5" customHeight="1" thickBot="1">
      <c r="A92" s="97"/>
      <c r="B92" s="310" t="s">
        <v>45</v>
      </c>
      <c r="C92" s="339"/>
      <c r="D92" s="410"/>
      <c r="E92" s="410"/>
      <c r="F92" s="410"/>
    </row>
    <row r="93" spans="1:6" s="45" customFormat="1" ht="12" customHeight="1" thickBot="1">
      <c r="A93" s="301" t="s">
        <v>7</v>
      </c>
      <c r="B93" s="317" t="s">
        <v>428</v>
      </c>
      <c r="C93" s="348">
        <f>+C94+C95+C96+C97+C98+C111</f>
        <v>268373</v>
      </c>
      <c r="D93" s="409">
        <v>338482</v>
      </c>
      <c r="E93" s="409">
        <v>11768</v>
      </c>
      <c r="F93" s="409">
        <v>350250</v>
      </c>
    </row>
    <row r="94" spans="1:6" ht="12" customHeight="1" thickBot="1">
      <c r="A94" s="302" t="s">
        <v>67</v>
      </c>
      <c r="B94" s="206" t="s">
        <v>37</v>
      </c>
      <c r="C94" s="349">
        <v>49456</v>
      </c>
      <c r="D94" s="376">
        <v>71748</v>
      </c>
      <c r="E94" s="376">
        <v>2540</v>
      </c>
      <c r="F94" s="376">
        <v>74288</v>
      </c>
    </row>
    <row r="95" spans="1:6" ht="12" customHeight="1" thickBot="1">
      <c r="A95" s="294" t="s">
        <v>68</v>
      </c>
      <c r="B95" s="206" t="s">
        <v>130</v>
      </c>
      <c r="C95" s="349">
        <v>10989</v>
      </c>
      <c r="D95" s="376">
        <v>15036</v>
      </c>
      <c r="E95" s="376"/>
      <c r="F95" s="376">
        <v>15036</v>
      </c>
    </row>
    <row r="96" spans="1:6" ht="12" customHeight="1" thickBot="1">
      <c r="A96" s="294" t="s">
        <v>69</v>
      </c>
      <c r="B96" s="206" t="s">
        <v>96</v>
      </c>
      <c r="C96" s="349">
        <v>65831</v>
      </c>
      <c r="D96" s="376">
        <v>98028</v>
      </c>
      <c r="E96" s="376">
        <v>2640</v>
      </c>
      <c r="F96" s="376">
        <v>100668</v>
      </c>
    </row>
    <row r="97" spans="1:6" ht="12" customHeight="1" thickBot="1">
      <c r="A97" s="294" t="s">
        <v>70</v>
      </c>
      <c r="B97" s="206" t="s">
        <v>131</v>
      </c>
      <c r="C97" s="349">
        <v>40137</v>
      </c>
      <c r="D97" s="376">
        <v>42265</v>
      </c>
      <c r="E97" s="376"/>
      <c r="F97" s="376">
        <v>42265</v>
      </c>
    </row>
    <row r="98" spans="1:6" ht="12" customHeight="1" thickBot="1">
      <c r="A98" s="294" t="s">
        <v>78</v>
      </c>
      <c r="B98" s="206" t="s">
        <v>132</v>
      </c>
      <c r="C98" s="349">
        <v>96960</v>
      </c>
      <c r="D98" s="376">
        <v>109138</v>
      </c>
      <c r="E98" s="376"/>
      <c r="F98" s="376">
        <v>109138</v>
      </c>
    </row>
    <row r="99" spans="1:6" ht="12" customHeight="1" thickBot="1">
      <c r="A99" s="294" t="s">
        <v>71</v>
      </c>
      <c r="B99" s="206" t="s">
        <v>425</v>
      </c>
      <c r="C99" s="349"/>
      <c r="D99" s="376">
        <v>4791</v>
      </c>
      <c r="E99" s="376"/>
      <c r="F99" s="376">
        <v>4791</v>
      </c>
    </row>
    <row r="100" spans="1:6" ht="12" customHeight="1" thickBot="1">
      <c r="A100" s="294" t="s">
        <v>72</v>
      </c>
      <c r="B100" s="285" t="s">
        <v>360</v>
      </c>
      <c r="C100" s="349"/>
      <c r="D100" s="376"/>
      <c r="E100" s="376"/>
      <c r="F100" s="376"/>
    </row>
    <row r="101" spans="1:6" ht="12" customHeight="1" thickBot="1">
      <c r="A101" s="294" t="s">
        <v>79</v>
      </c>
      <c r="B101" s="285" t="s">
        <v>454</v>
      </c>
      <c r="C101" s="349">
        <v>86040</v>
      </c>
      <c r="D101" s="376">
        <v>94183</v>
      </c>
      <c r="E101" s="376"/>
      <c r="F101" s="376">
        <v>94183</v>
      </c>
    </row>
    <row r="102" spans="1:6" ht="12" customHeight="1" thickBot="1">
      <c r="A102" s="294" t="s">
        <v>80</v>
      </c>
      <c r="B102" s="285" t="s">
        <v>277</v>
      </c>
      <c r="C102" s="349"/>
      <c r="D102" s="376"/>
      <c r="E102" s="376"/>
      <c r="F102" s="376"/>
    </row>
    <row r="103" spans="1:6" ht="12" customHeight="1" thickBot="1">
      <c r="A103" s="294" t="s">
        <v>81</v>
      </c>
      <c r="B103" s="286" t="s">
        <v>278</v>
      </c>
      <c r="C103" s="349"/>
      <c r="D103" s="376"/>
      <c r="E103" s="376"/>
      <c r="F103" s="376"/>
    </row>
    <row r="104" spans="1:6" ht="12" customHeight="1" thickBot="1">
      <c r="A104" s="294" t="s">
        <v>82</v>
      </c>
      <c r="B104" s="286" t="s">
        <v>279</v>
      </c>
      <c r="C104" s="349"/>
      <c r="D104" s="376"/>
      <c r="E104" s="376"/>
      <c r="F104" s="376"/>
    </row>
    <row r="105" spans="1:6" ht="12" customHeight="1" thickBot="1">
      <c r="A105" s="294" t="s">
        <v>84</v>
      </c>
      <c r="B105" s="285" t="s">
        <v>280</v>
      </c>
      <c r="C105" s="349">
        <v>700</v>
      </c>
      <c r="D105" s="376">
        <v>700</v>
      </c>
      <c r="E105" s="376"/>
      <c r="F105" s="376">
        <v>700</v>
      </c>
    </row>
    <row r="106" spans="1:6" ht="12" customHeight="1" thickBot="1">
      <c r="A106" s="294" t="s">
        <v>133</v>
      </c>
      <c r="B106" s="285" t="s">
        <v>281</v>
      </c>
      <c r="C106" s="349"/>
      <c r="D106" s="376"/>
      <c r="E106" s="376"/>
      <c r="F106" s="376"/>
    </row>
    <row r="107" spans="1:6" ht="12" customHeight="1" thickBot="1">
      <c r="A107" s="294" t="s">
        <v>275</v>
      </c>
      <c r="B107" s="286" t="s">
        <v>282</v>
      </c>
      <c r="C107" s="349"/>
      <c r="D107" s="376"/>
      <c r="E107" s="376"/>
      <c r="F107" s="376"/>
    </row>
    <row r="108" spans="1:6" ht="12" customHeight="1" thickBot="1">
      <c r="A108" s="303" t="s">
        <v>276</v>
      </c>
      <c r="B108" s="286" t="s">
        <v>283</v>
      </c>
      <c r="C108" s="349"/>
      <c r="D108" s="376"/>
      <c r="E108" s="376"/>
      <c r="F108" s="376"/>
    </row>
    <row r="109" spans="1:6" ht="12" customHeight="1" thickBot="1">
      <c r="A109" s="294" t="s">
        <v>357</v>
      </c>
      <c r="B109" s="286" t="s">
        <v>284</v>
      </c>
      <c r="C109" s="349"/>
      <c r="D109" s="376"/>
      <c r="E109" s="376"/>
      <c r="F109" s="376"/>
    </row>
    <row r="110" spans="1:6" ht="12" customHeight="1" thickBot="1">
      <c r="A110" s="294" t="s">
        <v>358</v>
      </c>
      <c r="B110" s="286" t="s">
        <v>285</v>
      </c>
      <c r="C110" s="349">
        <v>10220</v>
      </c>
      <c r="D110" s="376">
        <v>9464</v>
      </c>
      <c r="E110" s="376"/>
      <c r="F110" s="376">
        <v>9464</v>
      </c>
    </row>
    <row r="111" spans="1:6" ht="12" customHeight="1" thickBot="1">
      <c r="A111" s="294" t="s">
        <v>362</v>
      </c>
      <c r="B111" s="206" t="s">
        <v>38</v>
      </c>
      <c r="C111" s="349">
        <v>5000</v>
      </c>
      <c r="D111" s="376">
        <v>2267</v>
      </c>
      <c r="E111" s="376">
        <v>6588</v>
      </c>
      <c r="F111" s="376">
        <v>8855</v>
      </c>
    </row>
    <row r="112" spans="1:6" ht="12" customHeight="1" thickBot="1">
      <c r="A112" s="295" t="s">
        <v>363</v>
      </c>
      <c r="B112" s="206" t="s">
        <v>426</v>
      </c>
      <c r="C112" s="349">
        <v>3000</v>
      </c>
      <c r="D112" s="376">
        <v>267</v>
      </c>
      <c r="E112" s="376">
        <v>2088</v>
      </c>
      <c r="F112" s="376">
        <v>2355</v>
      </c>
    </row>
    <row r="113" spans="1:6" ht="12" customHeight="1" thickBot="1">
      <c r="A113" s="304" t="s">
        <v>364</v>
      </c>
      <c r="B113" s="286" t="s">
        <v>427</v>
      </c>
      <c r="C113" s="349">
        <v>2000</v>
      </c>
      <c r="D113" s="376">
        <v>2000</v>
      </c>
      <c r="E113" s="376">
        <v>4500</v>
      </c>
      <c r="F113" s="376">
        <v>6500</v>
      </c>
    </row>
    <row r="114" spans="1:6" ht="12" customHeight="1" thickBot="1">
      <c r="A114" s="292" t="s">
        <v>8</v>
      </c>
      <c r="B114" s="317" t="s">
        <v>286</v>
      </c>
      <c r="C114" s="348">
        <f>+C115+C117+C119</f>
        <v>20000</v>
      </c>
      <c r="D114" s="409">
        <v>103709</v>
      </c>
      <c r="E114" s="409"/>
      <c r="F114" s="409">
        <v>103709</v>
      </c>
    </row>
    <row r="115" spans="1:6" ht="12" customHeight="1" thickBot="1">
      <c r="A115" s="293" t="s">
        <v>73</v>
      </c>
      <c r="B115" s="206" t="s">
        <v>150</v>
      </c>
      <c r="C115" s="349">
        <v>5000</v>
      </c>
      <c r="D115" s="376">
        <v>26352</v>
      </c>
      <c r="E115" s="376"/>
      <c r="F115" s="376">
        <v>26352</v>
      </c>
    </row>
    <row r="116" spans="1:6" ht="12" customHeight="1" thickBot="1">
      <c r="A116" s="293" t="s">
        <v>74</v>
      </c>
      <c r="B116" s="206" t="s">
        <v>290</v>
      </c>
      <c r="C116" s="349"/>
      <c r="D116" s="376">
        <v>5611</v>
      </c>
      <c r="E116" s="376"/>
      <c r="F116" s="376">
        <v>5611</v>
      </c>
    </row>
    <row r="117" spans="1:6" ht="12" customHeight="1" thickBot="1">
      <c r="A117" s="293" t="s">
        <v>75</v>
      </c>
      <c r="B117" s="206" t="s">
        <v>134</v>
      </c>
      <c r="C117" s="349">
        <v>15000</v>
      </c>
      <c r="D117" s="376">
        <v>77357</v>
      </c>
      <c r="E117" s="376"/>
      <c r="F117" s="376">
        <v>77357</v>
      </c>
    </row>
    <row r="118" spans="1:6" ht="12" customHeight="1" thickBot="1">
      <c r="A118" s="293" t="s">
        <v>76</v>
      </c>
      <c r="B118" s="206" t="s">
        <v>291</v>
      </c>
      <c r="C118" s="349"/>
      <c r="D118" s="376">
        <v>18364</v>
      </c>
      <c r="E118" s="376"/>
      <c r="F118" s="376">
        <v>18364</v>
      </c>
    </row>
    <row r="119" spans="1:6" ht="12" customHeight="1" thickBot="1">
      <c r="A119" s="293" t="s">
        <v>77</v>
      </c>
      <c r="B119" s="197" t="s">
        <v>153</v>
      </c>
      <c r="C119" s="349"/>
      <c r="D119" s="376"/>
      <c r="E119" s="376"/>
      <c r="F119" s="376"/>
    </row>
    <row r="120" spans="1:6" ht="12" customHeight="1" thickBot="1">
      <c r="A120" s="293" t="s">
        <v>83</v>
      </c>
      <c r="B120" s="197" t="s">
        <v>344</v>
      </c>
      <c r="C120" s="349"/>
      <c r="D120" s="376"/>
      <c r="E120" s="376"/>
      <c r="F120" s="376"/>
    </row>
    <row r="121" spans="1:6" ht="12" customHeight="1" thickBot="1">
      <c r="A121" s="293" t="s">
        <v>85</v>
      </c>
      <c r="B121" s="286" t="s">
        <v>296</v>
      </c>
      <c r="C121" s="349"/>
      <c r="D121" s="376"/>
      <c r="E121" s="376"/>
      <c r="F121" s="376"/>
    </row>
    <row r="122" spans="1:6" ht="12" customHeight="1" thickBot="1">
      <c r="A122" s="293" t="s">
        <v>135</v>
      </c>
      <c r="B122" s="286" t="s">
        <v>279</v>
      </c>
      <c r="C122" s="349"/>
      <c r="D122" s="376"/>
      <c r="E122" s="376"/>
      <c r="F122" s="376"/>
    </row>
    <row r="123" spans="1:6" ht="12" customHeight="1" thickBot="1">
      <c r="A123" s="293" t="s">
        <v>136</v>
      </c>
      <c r="B123" s="286" t="s">
        <v>295</v>
      </c>
      <c r="C123" s="349"/>
      <c r="D123" s="376"/>
      <c r="E123" s="376"/>
      <c r="F123" s="376"/>
    </row>
    <row r="124" spans="1:6" ht="12" customHeight="1" thickBot="1">
      <c r="A124" s="293" t="s">
        <v>137</v>
      </c>
      <c r="B124" s="286" t="s">
        <v>294</v>
      </c>
      <c r="C124" s="349"/>
      <c r="D124" s="376"/>
      <c r="E124" s="376"/>
      <c r="F124" s="376"/>
    </row>
    <row r="125" spans="1:6" ht="12" customHeight="1" thickBot="1">
      <c r="A125" s="293" t="s">
        <v>287</v>
      </c>
      <c r="B125" s="286" t="s">
        <v>282</v>
      </c>
      <c r="C125" s="349"/>
      <c r="D125" s="376"/>
      <c r="E125" s="376"/>
      <c r="F125" s="376"/>
    </row>
    <row r="126" spans="1:6" ht="12" customHeight="1" thickBot="1">
      <c r="A126" s="293" t="s">
        <v>288</v>
      </c>
      <c r="B126" s="286" t="s">
        <v>293</v>
      </c>
      <c r="C126" s="349"/>
      <c r="D126" s="376"/>
      <c r="E126" s="376"/>
      <c r="F126" s="376"/>
    </row>
    <row r="127" spans="1:6" ht="12" customHeight="1" thickBot="1">
      <c r="A127" s="303" t="s">
        <v>289</v>
      </c>
      <c r="B127" s="286" t="s">
        <v>292</v>
      </c>
      <c r="C127" s="349"/>
      <c r="D127" s="376"/>
      <c r="E127" s="376"/>
      <c r="F127" s="376"/>
    </row>
    <row r="128" spans="1:6" ht="12" customHeight="1" thickBot="1">
      <c r="A128" s="292" t="s">
        <v>9</v>
      </c>
      <c r="B128" s="318" t="s">
        <v>367</v>
      </c>
      <c r="C128" s="348">
        <f>+C93+C114</f>
        <v>288373</v>
      </c>
      <c r="D128" s="409">
        <v>442191</v>
      </c>
      <c r="E128" s="409">
        <v>11768</v>
      </c>
      <c r="F128" s="409">
        <v>453959</v>
      </c>
    </row>
    <row r="129" spans="1:6" ht="12" customHeight="1" thickBot="1">
      <c r="A129" s="292" t="s">
        <v>10</v>
      </c>
      <c r="B129" s="318" t="s">
        <v>368</v>
      </c>
      <c r="C129" s="348">
        <f>+C130+C131+C132</f>
        <v>0</v>
      </c>
      <c r="D129" s="376"/>
      <c r="E129" s="376"/>
      <c r="F129" s="376"/>
    </row>
    <row r="130" spans="1:6" s="45" customFormat="1" ht="12" customHeight="1" thickBot="1">
      <c r="A130" s="293" t="s">
        <v>187</v>
      </c>
      <c r="B130" s="206" t="s">
        <v>431</v>
      </c>
      <c r="C130" s="349"/>
      <c r="D130" s="376"/>
      <c r="E130" s="376"/>
      <c r="F130" s="376"/>
    </row>
    <row r="131" spans="1:6" ht="12" customHeight="1" thickBot="1">
      <c r="A131" s="293" t="s">
        <v>190</v>
      </c>
      <c r="B131" s="206" t="s">
        <v>376</v>
      </c>
      <c r="C131" s="349"/>
      <c r="D131" s="376"/>
      <c r="E131" s="376"/>
      <c r="F131" s="376"/>
    </row>
    <row r="132" spans="1:6" ht="12" customHeight="1" thickBot="1">
      <c r="A132" s="303" t="s">
        <v>191</v>
      </c>
      <c r="B132" s="206" t="s">
        <v>430</v>
      </c>
      <c r="C132" s="349"/>
      <c r="D132" s="376"/>
      <c r="E132" s="376"/>
      <c r="F132" s="376"/>
    </row>
    <row r="133" spans="1:6" ht="12" customHeight="1" thickBot="1">
      <c r="A133" s="292" t="s">
        <v>11</v>
      </c>
      <c r="B133" s="318" t="s">
        <v>369</v>
      </c>
      <c r="C133" s="348">
        <f>+C134+C135+C136+C137+C138+C139</f>
        <v>0</v>
      </c>
      <c r="D133" s="376"/>
      <c r="E133" s="376"/>
      <c r="F133" s="376"/>
    </row>
    <row r="134" spans="1:6" ht="12" customHeight="1" thickBot="1">
      <c r="A134" s="293" t="s">
        <v>60</v>
      </c>
      <c r="B134" s="206" t="s">
        <v>378</v>
      </c>
      <c r="C134" s="349"/>
      <c r="D134" s="376"/>
      <c r="E134" s="376"/>
      <c r="F134" s="376"/>
    </row>
    <row r="135" spans="1:6" ht="12" customHeight="1" thickBot="1">
      <c r="A135" s="293" t="s">
        <v>61</v>
      </c>
      <c r="B135" s="206" t="s">
        <v>370</v>
      </c>
      <c r="C135" s="349"/>
      <c r="D135" s="376"/>
      <c r="E135" s="376"/>
      <c r="F135" s="376"/>
    </row>
    <row r="136" spans="1:6" ht="12" customHeight="1" thickBot="1">
      <c r="A136" s="293" t="s">
        <v>62</v>
      </c>
      <c r="B136" s="206" t="s">
        <v>371</v>
      </c>
      <c r="C136" s="349"/>
      <c r="D136" s="376"/>
      <c r="E136" s="376"/>
      <c r="F136" s="376"/>
    </row>
    <row r="137" spans="1:6" ht="12" customHeight="1" thickBot="1">
      <c r="A137" s="293" t="s">
        <v>122</v>
      </c>
      <c r="B137" s="206" t="s">
        <v>429</v>
      </c>
      <c r="C137" s="349"/>
      <c r="D137" s="376"/>
      <c r="E137" s="376"/>
      <c r="F137" s="376"/>
    </row>
    <row r="138" spans="1:6" ht="12" customHeight="1" thickBot="1">
      <c r="A138" s="293" t="s">
        <v>123</v>
      </c>
      <c r="B138" s="206" t="s">
        <v>373</v>
      </c>
      <c r="C138" s="349"/>
      <c r="D138" s="376"/>
      <c r="E138" s="376"/>
      <c r="F138" s="376"/>
    </row>
    <row r="139" spans="1:6" s="45" customFormat="1" ht="12" customHeight="1" thickBot="1">
      <c r="A139" s="303" t="s">
        <v>124</v>
      </c>
      <c r="B139" s="206" t="s">
        <v>374</v>
      </c>
      <c r="C139" s="349"/>
      <c r="D139" s="376"/>
      <c r="E139" s="376"/>
      <c r="F139" s="376"/>
    </row>
    <row r="140" spans="1:12" ht="12" customHeight="1" thickBot="1">
      <c r="A140" s="292" t="s">
        <v>12</v>
      </c>
      <c r="B140" s="318" t="s">
        <v>444</v>
      </c>
      <c r="C140" s="351">
        <f>+C141+C142+C144+C145+C143</f>
        <v>0</v>
      </c>
      <c r="D140" s="376"/>
      <c r="E140" s="376"/>
      <c r="F140" s="376"/>
      <c r="L140" s="102"/>
    </row>
    <row r="141" spans="1:6" ht="13.5" thickBot="1">
      <c r="A141" s="293" t="s">
        <v>63</v>
      </c>
      <c r="B141" s="206" t="s">
        <v>297</v>
      </c>
      <c r="C141" s="349"/>
      <c r="D141" s="376"/>
      <c r="E141" s="376"/>
      <c r="F141" s="376"/>
    </row>
    <row r="142" spans="1:6" ht="12" customHeight="1" thickBot="1">
      <c r="A142" s="293" t="s">
        <v>64</v>
      </c>
      <c r="B142" s="206" t="s">
        <v>298</v>
      </c>
      <c r="C142" s="349"/>
      <c r="D142" s="376"/>
      <c r="E142" s="376"/>
      <c r="F142" s="376"/>
    </row>
    <row r="143" spans="1:6" s="45" customFormat="1" ht="12" customHeight="1" thickBot="1">
      <c r="A143" s="293" t="s">
        <v>211</v>
      </c>
      <c r="B143" s="206" t="s">
        <v>443</v>
      </c>
      <c r="C143" s="349"/>
      <c r="D143" s="376"/>
      <c r="E143" s="376"/>
      <c r="F143" s="376"/>
    </row>
    <row r="144" spans="1:6" s="45" customFormat="1" ht="12" customHeight="1" thickBot="1">
      <c r="A144" s="293" t="s">
        <v>212</v>
      </c>
      <c r="B144" s="206" t="s">
        <v>383</v>
      </c>
      <c r="C144" s="349"/>
      <c r="D144" s="376"/>
      <c r="E144" s="376"/>
      <c r="F144" s="376"/>
    </row>
    <row r="145" spans="1:6" s="45" customFormat="1" ht="12" customHeight="1" thickBot="1">
      <c r="A145" s="303" t="s">
        <v>213</v>
      </c>
      <c r="B145" s="206" t="s">
        <v>311</v>
      </c>
      <c r="C145" s="349"/>
      <c r="D145" s="376"/>
      <c r="E145" s="376"/>
      <c r="F145" s="376"/>
    </row>
    <row r="146" spans="1:6" s="45" customFormat="1" ht="12" customHeight="1" thickBot="1">
      <c r="A146" s="292" t="s">
        <v>13</v>
      </c>
      <c r="B146" s="318" t="s">
        <v>384</v>
      </c>
      <c r="C146" s="357">
        <f>+C147+C148+C149+C150+C151</f>
        <v>0</v>
      </c>
      <c r="D146" s="376"/>
      <c r="E146" s="376"/>
      <c r="F146" s="376"/>
    </row>
    <row r="147" spans="1:6" s="45" customFormat="1" ht="12" customHeight="1" thickBot="1">
      <c r="A147" s="293" t="s">
        <v>65</v>
      </c>
      <c r="B147" s="206" t="s">
        <v>379</v>
      </c>
      <c r="C147" s="349"/>
      <c r="D147" s="376"/>
      <c r="E147" s="376"/>
      <c r="F147" s="376"/>
    </row>
    <row r="148" spans="1:6" s="45" customFormat="1" ht="12" customHeight="1" thickBot="1">
      <c r="A148" s="293" t="s">
        <v>66</v>
      </c>
      <c r="B148" s="206" t="s">
        <v>386</v>
      </c>
      <c r="C148" s="349"/>
      <c r="D148" s="376"/>
      <c r="E148" s="376"/>
      <c r="F148" s="376"/>
    </row>
    <row r="149" spans="1:6" s="45" customFormat="1" ht="12" customHeight="1" thickBot="1">
      <c r="A149" s="293" t="s">
        <v>223</v>
      </c>
      <c r="B149" s="206" t="s">
        <v>381</v>
      </c>
      <c r="C149" s="349"/>
      <c r="D149" s="376"/>
      <c r="E149" s="376"/>
      <c r="F149" s="376"/>
    </row>
    <row r="150" spans="1:6" ht="12.75" customHeight="1" thickBot="1">
      <c r="A150" s="293" t="s">
        <v>224</v>
      </c>
      <c r="B150" s="206" t="s">
        <v>432</v>
      </c>
      <c r="C150" s="349"/>
      <c r="D150" s="376"/>
      <c r="E150" s="376"/>
      <c r="F150" s="376"/>
    </row>
    <row r="151" spans="1:6" ht="12.75" customHeight="1" thickBot="1">
      <c r="A151" s="303" t="s">
        <v>385</v>
      </c>
      <c r="B151" s="206" t="s">
        <v>388</v>
      </c>
      <c r="C151" s="349"/>
      <c r="D151" s="376"/>
      <c r="E151" s="376"/>
      <c r="F151" s="376"/>
    </row>
    <row r="152" spans="1:6" ht="12.75" customHeight="1" thickBot="1">
      <c r="A152" s="305" t="s">
        <v>14</v>
      </c>
      <c r="B152" s="318" t="s">
        <v>389</v>
      </c>
      <c r="C152" s="357"/>
      <c r="D152" s="376"/>
      <c r="E152" s="376"/>
      <c r="F152" s="376"/>
    </row>
    <row r="153" spans="1:6" ht="12" customHeight="1" thickBot="1">
      <c r="A153" s="305" t="s">
        <v>15</v>
      </c>
      <c r="B153" s="318" t="s">
        <v>390</v>
      </c>
      <c r="C153" s="357"/>
      <c r="D153" s="376"/>
      <c r="E153" s="376"/>
      <c r="F153" s="376"/>
    </row>
    <row r="154" spans="1:6" ht="15" customHeight="1" thickBot="1">
      <c r="A154" s="292" t="s">
        <v>16</v>
      </c>
      <c r="B154" s="318" t="s">
        <v>392</v>
      </c>
      <c r="C154" s="358">
        <f>+C129+C133+C140+C146+C152+C153</f>
        <v>0</v>
      </c>
      <c r="D154" s="376"/>
      <c r="E154" s="376"/>
      <c r="F154" s="376"/>
    </row>
    <row r="155" spans="1:6" ht="13.5" thickBot="1">
      <c r="A155" s="306" t="s">
        <v>17</v>
      </c>
      <c r="B155" s="319" t="s">
        <v>391</v>
      </c>
      <c r="C155" s="358">
        <f>+C128+C154</f>
        <v>288373</v>
      </c>
      <c r="D155" s="409">
        <v>442191</v>
      </c>
      <c r="E155" s="409">
        <v>11768</v>
      </c>
      <c r="F155" s="409">
        <v>453959</v>
      </c>
    </row>
    <row r="156" spans="1:6" ht="15" customHeight="1" thickBot="1">
      <c r="A156" s="143"/>
      <c r="B156" s="320"/>
      <c r="C156" s="359"/>
      <c r="D156" s="356"/>
      <c r="E156" s="356"/>
      <c r="F156" s="356"/>
    </row>
    <row r="157" spans="1:6" ht="14.25" customHeight="1" thickBot="1">
      <c r="A157" s="307" t="s">
        <v>433</v>
      </c>
      <c r="B157" s="321"/>
      <c r="C157" s="342">
        <v>13</v>
      </c>
      <c r="D157" s="356">
        <v>13</v>
      </c>
      <c r="E157" s="356"/>
      <c r="F157" s="344">
        <v>13</v>
      </c>
    </row>
    <row r="158" spans="1:6" ht="13.5" thickBot="1">
      <c r="A158" s="307" t="s">
        <v>146</v>
      </c>
      <c r="B158" s="321"/>
      <c r="C158" s="342"/>
      <c r="D158" s="356"/>
      <c r="E158" s="356">
        <v>48</v>
      </c>
      <c r="F158" s="356">
        <v>48</v>
      </c>
    </row>
  </sheetData>
  <sheetProtection formatCells="0"/>
  <mergeCells count="3">
    <mergeCell ref="B1:F1"/>
    <mergeCell ref="B2:F2"/>
    <mergeCell ref="B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zoomScale="130" zoomScaleNormal="130" zoomScaleSheetLayoutView="85" workbookViewId="0" topLeftCell="A1">
      <selection activeCell="G3" sqref="G3"/>
    </sheetView>
  </sheetViews>
  <sheetFormatPr defaultColWidth="9.00390625" defaultRowHeight="12.75"/>
  <cols>
    <col min="1" max="1" width="11.375" style="145" customWidth="1"/>
    <col min="2" max="2" width="54.875" style="146" customWidth="1"/>
    <col min="3" max="3" width="11.125" style="147" customWidth="1"/>
    <col min="4" max="5" width="8.625" style="2" customWidth="1"/>
    <col min="6" max="6" width="10.50390625" style="2" customWidth="1"/>
    <col min="7" max="16384" width="9.375" style="2" customWidth="1"/>
  </cols>
  <sheetData>
    <row r="1" spans="1:6" s="1" customFormat="1" ht="16.5" customHeight="1" thickBot="1">
      <c r="A1" s="84"/>
      <c r="B1" s="516" t="s">
        <v>514</v>
      </c>
      <c r="C1" s="517"/>
      <c r="D1" s="517"/>
      <c r="E1" s="517"/>
      <c r="F1" s="517"/>
    </row>
    <row r="2" spans="1:6" s="41" customFormat="1" ht="21" customHeight="1" thickBot="1">
      <c r="A2" s="152" t="s">
        <v>48</v>
      </c>
      <c r="B2" s="513" t="s">
        <v>147</v>
      </c>
      <c r="C2" s="514"/>
      <c r="D2" s="514"/>
      <c r="E2" s="514"/>
      <c r="F2" s="515"/>
    </row>
    <row r="3" spans="1:6" s="41" customFormat="1" ht="16.5" thickBot="1">
      <c r="A3" s="86" t="s">
        <v>143</v>
      </c>
      <c r="B3" s="513" t="s">
        <v>346</v>
      </c>
      <c r="C3" s="514"/>
      <c r="D3" s="514"/>
      <c r="E3" s="514"/>
      <c r="F3" s="515"/>
    </row>
    <row r="4" spans="1:6" s="42" customFormat="1" ht="15.75" customHeight="1" thickBot="1">
      <c r="A4" s="87"/>
      <c r="B4" s="87"/>
      <c r="C4" s="88"/>
      <c r="F4" s="42" t="s">
        <v>87</v>
      </c>
    </row>
    <row r="5" spans="1:6" ht="39" thickBot="1">
      <c r="A5" s="153" t="s">
        <v>145</v>
      </c>
      <c r="B5" s="291" t="s">
        <v>42</v>
      </c>
      <c r="C5" s="343" t="s">
        <v>463</v>
      </c>
      <c r="D5" s="360" t="s">
        <v>498</v>
      </c>
      <c r="E5" s="344" t="s">
        <v>477</v>
      </c>
      <c r="F5" s="344" t="s">
        <v>471</v>
      </c>
    </row>
    <row r="6" spans="1:6" s="32" customFormat="1" ht="12.75" customHeight="1" thickBot="1">
      <c r="A6" s="66" t="s">
        <v>412</v>
      </c>
      <c r="B6" s="283" t="s">
        <v>413</v>
      </c>
      <c r="C6" s="345" t="s">
        <v>414</v>
      </c>
      <c r="D6" s="346"/>
      <c r="E6" s="346"/>
      <c r="F6" s="346"/>
    </row>
    <row r="7" spans="1:6" s="32" customFormat="1" ht="15.75" customHeight="1" thickBot="1">
      <c r="A7" s="90"/>
      <c r="B7" s="91" t="s">
        <v>44</v>
      </c>
      <c r="C7" s="347"/>
      <c r="D7" s="346"/>
      <c r="E7" s="346"/>
      <c r="F7" s="346"/>
    </row>
    <row r="8" spans="1:6" s="32" customFormat="1" ht="12" customHeight="1" thickBot="1">
      <c r="A8" s="13" t="s">
        <v>7</v>
      </c>
      <c r="B8" s="194" t="s">
        <v>171</v>
      </c>
      <c r="C8" s="348">
        <f>+C9+C10+C11+C12+C13+C14</f>
        <v>0</v>
      </c>
      <c r="D8" s="346"/>
      <c r="E8" s="346"/>
      <c r="F8" s="346"/>
    </row>
    <row r="9" spans="1:6" s="43" customFormat="1" ht="12" customHeight="1" thickBot="1">
      <c r="A9" s="165" t="s">
        <v>67</v>
      </c>
      <c r="B9" s="195" t="s">
        <v>172</v>
      </c>
      <c r="C9" s="349"/>
      <c r="D9" s="309"/>
      <c r="E9" s="309"/>
      <c r="F9" s="309"/>
    </row>
    <row r="10" spans="1:6" s="44" customFormat="1" ht="12" customHeight="1" thickBot="1">
      <c r="A10" s="166" t="s">
        <v>68</v>
      </c>
      <c r="B10" s="196" t="s">
        <v>173</v>
      </c>
      <c r="C10" s="349"/>
      <c r="D10" s="350"/>
      <c r="E10" s="350"/>
      <c r="F10" s="350"/>
    </row>
    <row r="11" spans="1:6" s="44" customFormat="1" ht="12" customHeight="1" thickBot="1">
      <c r="A11" s="166" t="s">
        <v>69</v>
      </c>
      <c r="B11" s="196" t="s">
        <v>174</v>
      </c>
      <c r="C11" s="349"/>
      <c r="D11" s="350"/>
      <c r="E11" s="350"/>
      <c r="F11" s="350"/>
    </row>
    <row r="12" spans="1:6" s="44" customFormat="1" ht="12" customHeight="1" thickBot="1">
      <c r="A12" s="166" t="s">
        <v>70</v>
      </c>
      <c r="B12" s="196" t="s">
        <v>175</v>
      </c>
      <c r="C12" s="349"/>
      <c r="D12" s="350"/>
      <c r="E12" s="350"/>
      <c r="F12" s="350"/>
    </row>
    <row r="13" spans="1:6" s="44" customFormat="1" ht="12" customHeight="1" thickBot="1">
      <c r="A13" s="166" t="s">
        <v>104</v>
      </c>
      <c r="B13" s="196" t="s">
        <v>419</v>
      </c>
      <c r="C13" s="349"/>
      <c r="D13" s="350"/>
      <c r="E13" s="350"/>
      <c r="F13" s="350"/>
    </row>
    <row r="14" spans="1:6" s="43" customFormat="1" ht="12" customHeight="1" thickBot="1">
      <c r="A14" s="167" t="s">
        <v>71</v>
      </c>
      <c r="B14" s="200" t="s">
        <v>349</v>
      </c>
      <c r="C14" s="349"/>
      <c r="D14" s="309"/>
      <c r="E14" s="309"/>
      <c r="F14" s="309"/>
    </row>
    <row r="15" spans="1:6" s="43" customFormat="1" ht="12" customHeight="1" thickBot="1">
      <c r="A15" s="13" t="s">
        <v>8</v>
      </c>
      <c r="B15" s="199" t="s">
        <v>176</v>
      </c>
      <c r="C15" s="348">
        <f>+C16+C17+C18+C19+C20</f>
        <v>0</v>
      </c>
      <c r="D15" s="309"/>
      <c r="E15" s="309"/>
      <c r="F15" s="309"/>
    </row>
    <row r="16" spans="1:6" s="43" customFormat="1" ht="12" customHeight="1" thickBot="1">
      <c r="A16" s="165" t="s">
        <v>73</v>
      </c>
      <c r="B16" s="195" t="s">
        <v>177</v>
      </c>
      <c r="C16" s="349"/>
      <c r="D16" s="309"/>
      <c r="E16" s="309"/>
      <c r="F16" s="309"/>
    </row>
    <row r="17" spans="1:6" s="43" customFormat="1" ht="12" customHeight="1" thickBot="1">
      <c r="A17" s="166" t="s">
        <v>74</v>
      </c>
      <c r="B17" s="196" t="s">
        <v>178</v>
      </c>
      <c r="C17" s="349"/>
      <c r="D17" s="309"/>
      <c r="E17" s="309"/>
      <c r="F17" s="309"/>
    </row>
    <row r="18" spans="1:6" s="43" customFormat="1" ht="12" customHeight="1" thickBot="1">
      <c r="A18" s="166" t="s">
        <v>75</v>
      </c>
      <c r="B18" s="196" t="s">
        <v>338</v>
      </c>
      <c r="C18" s="349"/>
      <c r="D18" s="309"/>
      <c r="E18" s="309"/>
      <c r="F18" s="309"/>
    </row>
    <row r="19" spans="1:8" s="43" customFormat="1" ht="12" customHeight="1" thickBot="1">
      <c r="A19" s="166" t="s">
        <v>76</v>
      </c>
      <c r="B19" s="196" t="s">
        <v>339</v>
      </c>
      <c r="C19" s="349"/>
      <c r="D19" s="309"/>
      <c r="E19" s="309"/>
      <c r="F19" s="309"/>
      <c r="H19" s="424"/>
    </row>
    <row r="20" spans="1:6" s="43" customFormat="1" ht="12" customHeight="1" thickBot="1">
      <c r="A20" s="166" t="s">
        <v>77</v>
      </c>
      <c r="B20" s="196" t="s">
        <v>179</v>
      </c>
      <c r="C20" s="349"/>
      <c r="D20" s="309"/>
      <c r="E20" s="309"/>
      <c r="F20" s="309"/>
    </row>
    <row r="21" spans="1:6" s="44" customFormat="1" ht="12" customHeight="1" thickBot="1">
      <c r="A21" s="167" t="s">
        <v>83</v>
      </c>
      <c r="B21" s="200" t="s">
        <v>180</v>
      </c>
      <c r="C21" s="349"/>
      <c r="D21" s="350"/>
      <c r="E21" s="350"/>
      <c r="F21" s="350"/>
    </row>
    <row r="22" spans="1:6" s="44" customFormat="1" ht="12" customHeight="1" thickBot="1">
      <c r="A22" s="13" t="s">
        <v>9</v>
      </c>
      <c r="B22" s="194" t="s">
        <v>181</v>
      </c>
      <c r="C22" s="348">
        <f>+C23+C24+C25+C26+C27</f>
        <v>0</v>
      </c>
      <c r="D22" s="350"/>
      <c r="E22" s="350"/>
      <c r="F22" s="350"/>
    </row>
    <row r="23" spans="1:6" s="44" customFormat="1" ht="12" customHeight="1" thickBot="1">
      <c r="A23" s="165" t="s">
        <v>56</v>
      </c>
      <c r="B23" s="195" t="s">
        <v>182</v>
      </c>
      <c r="C23" s="349"/>
      <c r="D23" s="350"/>
      <c r="E23" s="350"/>
      <c r="F23" s="350"/>
    </row>
    <row r="24" spans="1:6" s="43" customFormat="1" ht="12" customHeight="1" thickBot="1">
      <c r="A24" s="166" t="s">
        <v>57</v>
      </c>
      <c r="B24" s="196" t="s">
        <v>183</v>
      </c>
      <c r="C24" s="349"/>
      <c r="D24" s="309"/>
      <c r="E24" s="309"/>
      <c r="F24" s="309"/>
    </row>
    <row r="25" spans="1:6" s="44" customFormat="1" ht="12" customHeight="1" thickBot="1">
      <c r="A25" s="166" t="s">
        <v>58</v>
      </c>
      <c r="B25" s="196" t="s">
        <v>340</v>
      </c>
      <c r="C25" s="349"/>
      <c r="D25" s="350"/>
      <c r="E25" s="350"/>
      <c r="F25" s="350"/>
    </row>
    <row r="26" spans="1:6" s="44" customFormat="1" ht="12" customHeight="1" thickBot="1">
      <c r="A26" s="166" t="s">
        <v>59</v>
      </c>
      <c r="B26" s="196" t="s">
        <v>341</v>
      </c>
      <c r="C26" s="349"/>
      <c r="D26" s="350"/>
      <c r="E26" s="350"/>
      <c r="F26" s="350"/>
    </row>
    <row r="27" spans="1:6" s="44" customFormat="1" ht="12" customHeight="1" thickBot="1">
      <c r="A27" s="166" t="s">
        <v>118</v>
      </c>
      <c r="B27" s="196" t="s">
        <v>184</v>
      </c>
      <c r="C27" s="349"/>
      <c r="D27" s="350"/>
      <c r="E27" s="350"/>
      <c r="F27" s="350"/>
    </row>
    <row r="28" spans="1:6" s="44" customFormat="1" ht="12" customHeight="1" thickBot="1">
      <c r="A28" s="167" t="s">
        <v>119</v>
      </c>
      <c r="B28" s="200" t="s">
        <v>185</v>
      </c>
      <c r="C28" s="349"/>
      <c r="D28" s="350"/>
      <c r="E28" s="350"/>
      <c r="F28" s="350"/>
    </row>
    <row r="29" spans="1:6" s="44" customFormat="1" ht="12" customHeight="1" thickBot="1">
      <c r="A29" s="13" t="s">
        <v>120</v>
      </c>
      <c r="B29" s="194" t="s">
        <v>186</v>
      </c>
      <c r="C29" s="351">
        <f>+C30+C34+C35+C36</f>
        <v>3930</v>
      </c>
      <c r="D29" s="375">
        <v>5831</v>
      </c>
      <c r="E29" s="375"/>
      <c r="F29" s="375">
        <v>5831</v>
      </c>
    </row>
    <row r="30" spans="1:6" s="44" customFormat="1" ht="12" customHeight="1" thickBot="1">
      <c r="A30" s="165" t="s">
        <v>187</v>
      </c>
      <c r="B30" s="195" t="s">
        <v>420</v>
      </c>
      <c r="C30" s="352">
        <f>+C31+C32+C33</f>
        <v>3930</v>
      </c>
      <c r="D30" s="376">
        <v>5831</v>
      </c>
      <c r="E30" s="376"/>
      <c r="F30" s="376">
        <v>5831</v>
      </c>
    </row>
    <row r="31" spans="1:6" s="44" customFormat="1" ht="12" customHeight="1" thickBot="1">
      <c r="A31" s="166" t="s">
        <v>188</v>
      </c>
      <c r="B31" s="196" t="s">
        <v>193</v>
      </c>
      <c r="C31" s="349"/>
      <c r="D31" s="376"/>
      <c r="E31" s="376"/>
      <c r="F31" s="376"/>
    </row>
    <row r="32" spans="1:6" s="44" customFormat="1" ht="12" customHeight="1" thickBot="1">
      <c r="A32" s="166" t="s">
        <v>189</v>
      </c>
      <c r="B32" s="196" t="s">
        <v>194</v>
      </c>
      <c r="C32" s="349"/>
      <c r="D32" s="376"/>
      <c r="E32" s="376"/>
      <c r="F32" s="376"/>
    </row>
    <row r="33" spans="1:6" s="44" customFormat="1" ht="12" customHeight="1" thickBot="1">
      <c r="A33" s="166" t="s">
        <v>353</v>
      </c>
      <c r="B33" s="201" t="s">
        <v>354</v>
      </c>
      <c r="C33" s="349">
        <v>3930</v>
      </c>
      <c r="D33" s="376">
        <v>5831</v>
      </c>
      <c r="E33" s="376"/>
      <c r="F33" s="376">
        <v>5831</v>
      </c>
    </row>
    <row r="34" spans="1:6" s="44" customFormat="1" ht="12" customHeight="1" thickBot="1">
      <c r="A34" s="166" t="s">
        <v>190</v>
      </c>
      <c r="B34" s="196" t="s">
        <v>195</v>
      </c>
      <c r="C34" s="349"/>
      <c r="D34" s="376"/>
      <c r="E34" s="376"/>
      <c r="F34" s="376"/>
    </row>
    <row r="35" spans="1:6" s="44" customFormat="1" ht="12" customHeight="1" thickBot="1">
      <c r="A35" s="166" t="s">
        <v>191</v>
      </c>
      <c r="B35" s="196" t="s">
        <v>196</v>
      </c>
      <c r="C35" s="349"/>
      <c r="D35" s="376"/>
      <c r="E35" s="376"/>
      <c r="F35" s="376"/>
    </row>
    <row r="36" spans="1:6" s="44" customFormat="1" ht="12" customHeight="1" thickBot="1">
      <c r="A36" s="167" t="s">
        <v>192</v>
      </c>
      <c r="B36" s="200" t="s">
        <v>197</v>
      </c>
      <c r="C36" s="349"/>
      <c r="D36" s="350"/>
      <c r="E36" s="350"/>
      <c r="F36" s="350"/>
    </row>
    <row r="37" spans="1:6" s="44" customFormat="1" ht="12" customHeight="1" thickBot="1">
      <c r="A37" s="13" t="s">
        <v>11</v>
      </c>
      <c r="B37" s="194" t="s">
        <v>350</v>
      </c>
      <c r="C37" s="348">
        <f>SUM(C38:C48)</f>
        <v>0</v>
      </c>
      <c r="D37" s="350"/>
      <c r="E37" s="350"/>
      <c r="F37" s="350"/>
    </row>
    <row r="38" spans="1:6" s="44" customFormat="1" ht="12" customHeight="1" thickBot="1">
      <c r="A38" s="165" t="s">
        <v>60</v>
      </c>
      <c r="B38" s="195" t="s">
        <v>200</v>
      </c>
      <c r="C38" s="349"/>
      <c r="D38" s="350"/>
      <c r="E38" s="350"/>
      <c r="F38" s="350"/>
    </row>
    <row r="39" spans="1:6" s="44" customFormat="1" ht="12" customHeight="1" thickBot="1">
      <c r="A39" s="166" t="s">
        <v>61</v>
      </c>
      <c r="B39" s="196" t="s">
        <v>201</v>
      </c>
      <c r="C39" s="349"/>
      <c r="D39" s="350"/>
      <c r="E39" s="350"/>
      <c r="F39" s="350"/>
    </row>
    <row r="40" spans="1:6" s="44" customFormat="1" ht="12" customHeight="1" thickBot="1">
      <c r="A40" s="166" t="s">
        <v>62</v>
      </c>
      <c r="B40" s="196" t="s">
        <v>202</v>
      </c>
      <c r="C40" s="349"/>
      <c r="D40" s="350"/>
      <c r="E40" s="350"/>
      <c r="F40" s="350"/>
    </row>
    <row r="41" spans="1:6" s="44" customFormat="1" ht="12" customHeight="1" thickBot="1">
      <c r="A41" s="166" t="s">
        <v>122</v>
      </c>
      <c r="B41" s="196" t="s">
        <v>203</v>
      </c>
      <c r="C41" s="349"/>
      <c r="D41" s="350"/>
      <c r="E41" s="350"/>
      <c r="F41" s="350"/>
    </row>
    <row r="42" spans="1:6" s="44" customFormat="1" ht="12" customHeight="1" thickBot="1">
      <c r="A42" s="166" t="s">
        <v>123</v>
      </c>
      <c r="B42" s="196" t="s">
        <v>204</v>
      </c>
      <c r="C42" s="349"/>
      <c r="D42" s="350"/>
      <c r="E42" s="350"/>
      <c r="F42" s="350"/>
    </row>
    <row r="43" spans="1:6" s="44" customFormat="1" ht="12" customHeight="1" thickBot="1">
      <c r="A43" s="166" t="s">
        <v>124</v>
      </c>
      <c r="B43" s="196" t="s">
        <v>205</v>
      </c>
      <c r="C43" s="349"/>
      <c r="D43" s="350"/>
      <c r="E43" s="350"/>
      <c r="F43" s="350"/>
    </row>
    <row r="44" spans="1:6" s="44" customFormat="1" ht="12" customHeight="1" thickBot="1">
      <c r="A44" s="166" t="s">
        <v>125</v>
      </c>
      <c r="B44" s="196" t="s">
        <v>206</v>
      </c>
      <c r="C44" s="349"/>
      <c r="D44" s="350"/>
      <c r="E44" s="350"/>
      <c r="F44" s="350"/>
    </row>
    <row r="45" spans="1:6" s="44" customFormat="1" ht="12" customHeight="1" thickBot="1">
      <c r="A45" s="166" t="s">
        <v>126</v>
      </c>
      <c r="B45" s="196" t="s">
        <v>207</v>
      </c>
      <c r="C45" s="349"/>
      <c r="D45" s="350"/>
      <c r="E45" s="350"/>
      <c r="F45" s="350"/>
    </row>
    <row r="46" spans="1:6" s="44" customFormat="1" ht="12" customHeight="1" thickBot="1">
      <c r="A46" s="166" t="s">
        <v>198</v>
      </c>
      <c r="B46" s="196" t="s">
        <v>208</v>
      </c>
      <c r="C46" s="353"/>
      <c r="D46" s="350"/>
      <c r="E46" s="350"/>
      <c r="F46" s="350"/>
    </row>
    <row r="47" spans="1:6" s="44" customFormat="1" ht="12" customHeight="1" thickBot="1">
      <c r="A47" s="167" t="s">
        <v>199</v>
      </c>
      <c r="B47" s="200" t="s">
        <v>352</v>
      </c>
      <c r="C47" s="353"/>
      <c r="D47" s="350"/>
      <c r="E47" s="350"/>
      <c r="F47" s="350"/>
    </row>
    <row r="48" spans="1:6" s="44" customFormat="1" ht="12" customHeight="1" thickBot="1">
      <c r="A48" s="167" t="s">
        <v>351</v>
      </c>
      <c r="B48" s="200" t="s">
        <v>209</v>
      </c>
      <c r="C48" s="353"/>
      <c r="D48" s="350"/>
      <c r="E48" s="350"/>
      <c r="F48" s="350"/>
    </row>
    <row r="49" spans="1:6" s="44" customFormat="1" ht="12" customHeight="1" thickBot="1">
      <c r="A49" s="13" t="s">
        <v>12</v>
      </c>
      <c r="B49" s="194" t="s">
        <v>210</v>
      </c>
      <c r="C49" s="348">
        <f>SUM(C50:C54)</f>
        <v>0</v>
      </c>
      <c r="D49" s="350"/>
      <c r="E49" s="350"/>
      <c r="F49" s="350"/>
    </row>
    <row r="50" spans="1:6" s="44" customFormat="1" ht="12" customHeight="1" thickBot="1">
      <c r="A50" s="165" t="s">
        <v>63</v>
      </c>
      <c r="B50" s="195" t="s">
        <v>214</v>
      </c>
      <c r="C50" s="353"/>
      <c r="D50" s="350"/>
      <c r="E50" s="350"/>
      <c r="F50" s="350"/>
    </row>
    <row r="51" spans="1:6" s="44" customFormat="1" ht="12" customHeight="1" thickBot="1">
      <c r="A51" s="166" t="s">
        <v>64</v>
      </c>
      <c r="B51" s="196" t="s">
        <v>215</v>
      </c>
      <c r="C51" s="353"/>
      <c r="D51" s="350"/>
      <c r="E51" s="350"/>
      <c r="F51" s="350"/>
    </row>
    <row r="52" spans="1:6" s="44" customFormat="1" ht="12" customHeight="1" thickBot="1">
      <c r="A52" s="166" t="s">
        <v>211</v>
      </c>
      <c r="B52" s="196" t="s">
        <v>216</v>
      </c>
      <c r="C52" s="353"/>
      <c r="D52" s="350"/>
      <c r="E52" s="350"/>
      <c r="F52" s="350"/>
    </row>
    <row r="53" spans="1:6" s="44" customFormat="1" ht="12" customHeight="1" thickBot="1">
      <c r="A53" s="166" t="s">
        <v>212</v>
      </c>
      <c r="B53" s="196" t="s">
        <v>217</v>
      </c>
      <c r="C53" s="353"/>
      <c r="D53" s="350"/>
      <c r="E53" s="350"/>
      <c r="F53" s="350"/>
    </row>
    <row r="54" spans="1:6" s="44" customFormat="1" ht="12" customHeight="1" thickBot="1">
      <c r="A54" s="167" t="s">
        <v>213</v>
      </c>
      <c r="B54" s="200" t="s">
        <v>218</v>
      </c>
      <c r="C54" s="353"/>
      <c r="D54" s="350"/>
      <c r="E54" s="350"/>
      <c r="F54" s="350"/>
    </row>
    <row r="55" spans="1:6" s="44" customFormat="1" ht="12" customHeight="1" thickBot="1">
      <c r="A55" s="13" t="s">
        <v>127</v>
      </c>
      <c r="B55" s="194" t="s">
        <v>219</v>
      </c>
      <c r="C55" s="348">
        <f>SUM(C56:C58)</f>
        <v>0</v>
      </c>
      <c r="D55" s="350"/>
      <c r="E55" s="350"/>
      <c r="F55" s="350"/>
    </row>
    <row r="56" spans="1:6" s="44" customFormat="1" ht="12" customHeight="1" thickBot="1">
      <c r="A56" s="165" t="s">
        <v>65</v>
      </c>
      <c r="B56" s="195" t="s">
        <v>220</v>
      </c>
      <c r="C56" s="349"/>
      <c r="D56" s="350"/>
      <c r="E56" s="350"/>
      <c r="F56" s="350"/>
    </row>
    <row r="57" spans="1:6" s="44" customFormat="1" ht="12" customHeight="1" thickBot="1">
      <c r="A57" s="166" t="s">
        <v>66</v>
      </c>
      <c r="B57" s="196" t="s">
        <v>342</v>
      </c>
      <c r="C57" s="349"/>
      <c r="D57" s="350"/>
      <c r="E57" s="350"/>
      <c r="F57" s="350"/>
    </row>
    <row r="58" spans="1:6" s="44" customFormat="1" ht="12" customHeight="1" thickBot="1">
      <c r="A58" s="166" t="s">
        <v>223</v>
      </c>
      <c r="B58" s="196" t="s">
        <v>221</v>
      </c>
      <c r="C58" s="349"/>
      <c r="D58" s="350"/>
      <c r="E58" s="350"/>
      <c r="F58" s="350"/>
    </row>
    <row r="59" spans="1:6" s="44" customFormat="1" ht="12" customHeight="1" thickBot="1">
      <c r="A59" s="167" t="s">
        <v>224</v>
      </c>
      <c r="B59" s="200" t="s">
        <v>222</v>
      </c>
      <c r="C59" s="349"/>
      <c r="D59" s="350"/>
      <c r="E59" s="350"/>
      <c r="F59" s="350"/>
    </row>
    <row r="60" spans="1:6" s="44" customFormat="1" ht="12" customHeight="1" thickBot="1">
      <c r="A60" s="13" t="s">
        <v>14</v>
      </c>
      <c r="B60" s="199" t="s">
        <v>225</v>
      </c>
      <c r="C60" s="348">
        <f>SUM(C61:C63)</f>
        <v>0</v>
      </c>
      <c r="D60" s="350"/>
      <c r="E60" s="350"/>
      <c r="F60" s="350"/>
    </row>
    <row r="61" spans="1:6" s="44" customFormat="1" ht="12" customHeight="1" thickBot="1">
      <c r="A61" s="165" t="s">
        <v>128</v>
      </c>
      <c r="B61" s="195" t="s">
        <v>227</v>
      </c>
      <c r="C61" s="353"/>
      <c r="D61" s="350"/>
      <c r="E61" s="350"/>
      <c r="F61" s="350"/>
    </row>
    <row r="62" spans="1:6" s="44" customFormat="1" ht="12" customHeight="1" thickBot="1">
      <c r="A62" s="166" t="s">
        <v>129</v>
      </c>
      <c r="B62" s="196" t="s">
        <v>343</v>
      </c>
      <c r="C62" s="353"/>
      <c r="D62" s="350"/>
      <c r="E62" s="350"/>
      <c r="F62" s="350"/>
    </row>
    <row r="63" spans="1:6" s="44" customFormat="1" ht="12" customHeight="1" thickBot="1">
      <c r="A63" s="166" t="s">
        <v>152</v>
      </c>
      <c r="B63" s="196" t="s">
        <v>228</v>
      </c>
      <c r="C63" s="353"/>
      <c r="D63" s="350"/>
      <c r="E63" s="350"/>
      <c r="F63" s="350"/>
    </row>
    <row r="64" spans="1:6" s="44" customFormat="1" ht="12" customHeight="1" thickBot="1">
      <c r="A64" s="167" t="s">
        <v>226</v>
      </c>
      <c r="B64" s="200" t="s">
        <v>229</v>
      </c>
      <c r="C64" s="353"/>
      <c r="D64" s="350"/>
      <c r="E64" s="350"/>
      <c r="F64" s="350"/>
    </row>
    <row r="65" spans="1:6" s="44" customFormat="1" ht="12" customHeight="1" thickBot="1">
      <c r="A65" s="13" t="s">
        <v>15</v>
      </c>
      <c r="B65" s="194" t="s">
        <v>230</v>
      </c>
      <c r="C65" s="351">
        <f>+C8+C15+C22+C29+C37+C49+C55+C60</f>
        <v>3930</v>
      </c>
      <c r="D65" s="375">
        <v>5831</v>
      </c>
      <c r="E65" s="375"/>
      <c r="F65" s="375">
        <v>5831</v>
      </c>
    </row>
    <row r="66" spans="1:6" s="44" customFormat="1" ht="12" customHeight="1" thickBot="1">
      <c r="A66" s="168" t="s">
        <v>315</v>
      </c>
      <c r="B66" s="199" t="s">
        <v>232</v>
      </c>
      <c r="C66" s="348">
        <f>SUM(C67:C69)</f>
        <v>0</v>
      </c>
      <c r="D66" s="350"/>
      <c r="E66" s="350"/>
      <c r="F66" s="350"/>
    </row>
    <row r="67" spans="1:6" s="44" customFormat="1" ht="12" customHeight="1" thickBot="1">
      <c r="A67" s="165" t="s">
        <v>263</v>
      </c>
      <c r="B67" s="195" t="s">
        <v>233</v>
      </c>
      <c r="C67" s="353"/>
      <c r="D67" s="350"/>
      <c r="E67" s="350"/>
      <c r="F67" s="350"/>
    </row>
    <row r="68" spans="1:6" s="44" customFormat="1" ht="12" customHeight="1" thickBot="1">
      <c r="A68" s="166" t="s">
        <v>272</v>
      </c>
      <c r="B68" s="196" t="s">
        <v>234</v>
      </c>
      <c r="C68" s="353"/>
      <c r="D68" s="350"/>
      <c r="E68" s="350"/>
      <c r="F68" s="350"/>
    </row>
    <row r="69" spans="1:6" s="44" customFormat="1" ht="12" customHeight="1" thickBot="1">
      <c r="A69" s="167" t="s">
        <v>273</v>
      </c>
      <c r="B69" s="284" t="s">
        <v>235</v>
      </c>
      <c r="C69" s="353"/>
      <c r="D69" s="350"/>
      <c r="E69" s="350"/>
      <c r="F69" s="350"/>
    </row>
    <row r="70" spans="1:6" s="44" customFormat="1" ht="12" customHeight="1" thickBot="1">
      <c r="A70" s="168" t="s">
        <v>236</v>
      </c>
      <c r="B70" s="199" t="s">
        <v>237</v>
      </c>
      <c r="C70" s="348">
        <f>SUM(C71:C74)</f>
        <v>0</v>
      </c>
      <c r="D70" s="350"/>
      <c r="E70" s="350"/>
      <c r="F70" s="350"/>
    </row>
    <row r="71" spans="1:6" s="44" customFormat="1" ht="12" customHeight="1" thickBot="1">
      <c r="A71" s="165" t="s">
        <v>105</v>
      </c>
      <c r="B71" s="195" t="s">
        <v>238</v>
      </c>
      <c r="C71" s="353"/>
      <c r="D71" s="350"/>
      <c r="E71" s="350"/>
      <c r="F71" s="350"/>
    </row>
    <row r="72" spans="1:6" s="44" customFormat="1" ht="12" customHeight="1" thickBot="1">
      <c r="A72" s="166" t="s">
        <v>106</v>
      </c>
      <c r="B72" s="196" t="s">
        <v>239</v>
      </c>
      <c r="C72" s="353"/>
      <c r="D72" s="350"/>
      <c r="E72" s="350"/>
      <c r="F72" s="350"/>
    </row>
    <row r="73" spans="1:6" s="44" customFormat="1" ht="12" customHeight="1" thickBot="1">
      <c r="A73" s="166" t="s">
        <v>264</v>
      </c>
      <c r="B73" s="196" t="s">
        <v>240</v>
      </c>
      <c r="C73" s="353"/>
      <c r="D73" s="350"/>
      <c r="E73" s="350"/>
      <c r="F73" s="350"/>
    </row>
    <row r="74" spans="1:6" s="44" customFormat="1" ht="12" customHeight="1" thickBot="1">
      <c r="A74" s="167" t="s">
        <v>265</v>
      </c>
      <c r="B74" s="200" t="s">
        <v>241</v>
      </c>
      <c r="C74" s="353"/>
      <c r="D74" s="350"/>
      <c r="E74" s="350"/>
      <c r="F74" s="350"/>
    </row>
    <row r="75" spans="1:6" s="44" customFormat="1" ht="12" customHeight="1" thickBot="1">
      <c r="A75" s="168" t="s">
        <v>242</v>
      </c>
      <c r="B75" s="199" t="s">
        <v>243</v>
      </c>
      <c r="C75" s="348">
        <f>SUM(C76:C77)</f>
        <v>0</v>
      </c>
      <c r="D75" s="350"/>
      <c r="E75" s="350"/>
      <c r="F75" s="350"/>
    </row>
    <row r="76" spans="1:6" s="44" customFormat="1" ht="12" customHeight="1" thickBot="1">
      <c r="A76" s="165" t="s">
        <v>266</v>
      </c>
      <c r="B76" s="195" t="s">
        <v>244</v>
      </c>
      <c r="C76" s="353"/>
      <c r="D76" s="350"/>
      <c r="E76" s="350"/>
      <c r="F76" s="350"/>
    </row>
    <row r="77" spans="1:6" s="44" customFormat="1" ht="12" customHeight="1" thickBot="1">
      <c r="A77" s="167" t="s">
        <v>267</v>
      </c>
      <c r="B77" s="200" t="s">
        <v>245</v>
      </c>
      <c r="C77" s="353"/>
      <c r="D77" s="350"/>
      <c r="E77" s="350"/>
      <c r="F77" s="350"/>
    </row>
    <row r="78" spans="1:6" s="43" customFormat="1" ht="12" customHeight="1" thickBot="1">
      <c r="A78" s="168" t="s">
        <v>246</v>
      </c>
      <c r="B78" s="199" t="s">
        <v>247</v>
      </c>
      <c r="C78" s="348">
        <f>SUM(C79:C81)</f>
        <v>0</v>
      </c>
      <c r="D78" s="309"/>
      <c r="E78" s="309"/>
      <c r="F78" s="309"/>
    </row>
    <row r="79" spans="1:6" s="44" customFormat="1" ht="12" customHeight="1" thickBot="1">
      <c r="A79" s="165" t="s">
        <v>268</v>
      </c>
      <c r="B79" s="195" t="s">
        <v>248</v>
      </c>
      <c r="C79" s="353"/>
      <c r="D79" s="350"/>
      <c r="E79" s="350"/>
      <c r="F79" s="350"/>
    </row>
    <row r="80" spans="1:6" s="44" customFormat="1" ht="12" customHeight="1" thickBot="1">
      <c r="A80" s="166" t="s">
        <v>269</v>
      </c>
      <c r="B80" s="196" t="s">
        <v>249</v>
      </c>
      <c r="C80" s="353"/>
      <c r="D80" s="350"/>
      <c r="E80" s="350"/>
      <c r="F80" s="350"/>
    </row>
    <row r="81" spans="1:6" s="44" customFormat="1" ht="12" customHeight="1" thickBot="1">
      <c r="A81" s="167" t="s">
        <v>270</v>
      </c>
      <c r="B81" s="200" t="s">
        <v>250</v>
      </c>
      <c r="C81" s="353"/>
      <c r="D81" s="350"/>
      <c r="E81" s="350"/>
      <c r="F81" s="350"/>
    </row>
    <row r="82" spans="1:6" s="44" customFormat="1" ht="12" customHeight="1" thickBot="1">
      <c r="A82" s="168" t="s">
        <v>251</v>
      </c>
      <c r="B82" s="199" t="s">
        <v>271</v>
      </c>
      <c r="C82" s="348">
        <f>SUM(C83:C86)</f>
        <v>0</v>
      </c>
      <c r="D82" s="350"/>
      <c r="E82" s="350"/>
      <c r="F82" s="350"/>
    </row>
    <row r="83" spans="1:6" s="44" customFormat="1" ht="12" customHeight="1" thickBot="1">
      <c r="A83" s="169" t="s">
        <v>252</v>
      </c>
      <c r="B83" s="195" t="s">
        <v>253</v>
      </c>
      <c r="C83" s="353"/>
      <c r="D83" s="350"/>
      <c r="E83" s="350"/>
      <c r="F83" s="350"/>
    </row>
    <row r="84" spans="1:6" s="44" customFormat="1" ht="12" customHeight="1" thickBot="1">
      <c r="A84" s="170" t="s">
        <v>254</v>
      </c>
      <c r="B84" s="196" t="s">
        <v>255</v>
      </c>
      <c r="C84" s="353"/>
      <c r="D84" s="350"/>
      <c r="E84" s="350"/>
      <c r="F84" s="350"/>
    </row>
    <row r="85" spans="1:6" s="44" customFormat="1" ht="12" customHeight="1" thickBot="1">
      <c r="A85" s="170" t="s">
        <v>256</v>
      </c>
      <c r="B85" s="196" t="s">
        <v>257</v>
      </c>
      <c r="C85" s="353"/>
      <c r="D85" s="350"/>
      <c r="E85" s="350"/>
      <c r="F85" s="350"/>
    </row>
    <row r="86" spans="1:6" s="43" customFormat="1" ht="12" customHeight="1" thickBot="1">
      <c r="A86" s="171" t="s">
        <v>258</v>
      </c>
      <c r="B86" s="200" t="s">
        <v>259</v>
      </c>
      <c r="C86" s="353"/>
      <c r="D86" s="309"/>
      <c r="E86" s="309"/>
      <c r="F86" s="309"/>
    </row>
    <row r="87" spans="1:6" s="43" customFormat="1" ht="12" customHeight="1" thickBot="1">
      <c r="A87" s="168" t="s">
        <v>260</v>
      </c>
      <c r="B87" s="199" t="s">
        <v>394</v>
      </c>
      <c r="C87" s="354"/>
      <c r="D87" s="309"/>
      <c r="E87" s="309"/>
      <c r="F87" s="309"/>
    </row>
    <row r="88" spans="1:6" s="43" customFormat="1" ht="12" customHeight="1" thickBot="1">
      <c r="A88" s="168" t="s">
        <v>421</v>
      </c>
      <c r="B88" s="199" t="s">
        <v>261</v>
      </c>
      <c r="C88" s="354"/>
      <c r="D88" s="309"/>
      <c r="E88" s="309"/>
      <c r="F88" s="309"/>
    </row>
    <row r="89" spans="1:6" s="43" customFormat="1" ht="12" customHeight="1" thickBot="1">
      <c r="A89" s="168" t="s">
        <v>422</v>
      </c>
      <c r="B89" s="202" t="s">
        <v>397</v>
      </c>
      <c r="C89" s="351">
        <f>+C66+C70+C75+C78+C82+C88+C87</f>
        <v>0</v>
      </c>
      <c r="D89" s="309"/>
      <c r="E89" s="309"/>
      <c r="F89" s="309"/>
    </row>
    <row r="90" spans="1:6" s="43" customFormat="1" ht="12" customHeight="1" thickBot="1">
      <c r="A90" s="172" t="s">
        <v>423</v>
      </c>
      <c r="B90" s="203" t="s">
        <v>424</v>
      </c>
      <c r="C90" s="351">
        <f>+C65+C89</f>
        <v>3930</v>
      </c>
      <c r="D90" s="375">
        <v>5831</v>
      </c>
      <c r="E90" s="375"/>
      <c r="F90" s="375">
        <v>5831</v>
      </c>
    </row>
    <row r="91" spans="1:6" s="44" customFormat="1" ht="15" customHeight="1" thickBot="1">
      <c r="A91" s="93"/>
      <c r="B91" s="94"/>
      <c r="C91" s="339"/>
      <c r="D91" s="375"/>
      <c r="E91" s="375"/>
      <c r="F91" s="375"/>
    </row>
    <row r="92" spans="1:6" s="32" customFormat="1" ht="16.5" customHeight="1" thickBot="1">
      <c r="A92" s="97"/>
      <c r="B92" s="98" t="s">
        <v>45</v>
      </c>
      <c r="C92" s="339"/>
      <c r="D92" s="379"/>
      <c r="E92" s="379"/>
      <c r="F92" s="379"/>
    </row>
    <row r="93" spans="1:6" s="45" customFormat="1" ht="12" customHeight="1" thickBot="1">
      <c r="A93" s="154" t="s">
        <v>7</v>
      </c>
      <c r="B93" s="204" t="s">
        <v>428</v>
      </c>
      <c r="C93" s="348">
        <f>+C94+C95+C96+C97+C98+C111</f>
        <v>3930</v>
      </c>
      <c r="D93" s="375">
        <v>5831</v>
      </c>
      <c r="E93" s="375"/>
      <c r="F93" s="375">
        <v>5831</v>
      </c>
    </row>
    <row r="94" spans="1:6" ht="12" customHeight="1" thickBot="1">
      <c r="A94" s="173" t="s">
        <v>67</v>
      </c>
      <c r="B94" s="205" t="s">
        <v>37</v>
      </c>
      <c r="C94" s="349"/>
      <c r="D94" s="375"/>
      <c r="E94" s="375"/>
      <c r="F94" s="375"/>
    </row>
    <row r="95" spans="1:6" ht="12" customHeight="1" thickBot="1">
      <c r="A95" s="166" t="s">
        <v>68</v>
      </c>
      <c r="B95" s="206" t="s">
        <v>130</v>
      </c>
      <c r="C95" s="349"/>
      <c r="D95" s="375"/>
      <c r="E95" s="375"/>
      <c r="F95" s="375"/>
    </row>
    <row r="96" spans="1:6" ht="12" customHeight="1" thickBot="1">
      <c r="A96" s="166" t="s">
        <v>69</v>
      </c>
      <c r="B96" s="206" t="s">
        <v>96</v>
      </c>
      <c r="C96" s="349"/>
      <c r="D96" s="375"/>
      <c r="E96" s="375"/>
      <c r="F96" s="375"/>
    </row>
    <row r="97" spans="1:6" ht="12" customHeight="1" thickBot="1">
      <c r="A97" s="166" t="s">
        <v>70</v>
      </c>
      <c r="B97" s="210" t="s">
        <v>131</v>
      </c>
      <c r="C97" s="349"/>
      <c r="D97" s="375"/>
      <c r="E97" s="375"/>
      <c r="F97" s="375"/>
    </row>
    <row r="98" spans="1:6" ht="12" customHeight="1" thickBot="1">
      <c r="A98" s="166" t="s">
        <v>78</v>
      </c>
      <c r="B98" s="8" t="s">
        <v>132</v>
      </c>
      <c r="C98" s="349">
        <v>3930</v>
      </c>
      <c r="D98" s="375">
        <v>5831</v>
      </c>
      <c r="E98" s="375"/>
      <c r="F98" s="375">
        <v>5831</v>
      </c>
    </row>
    <row r="99" spans="1:6" ht="12" customHeight="1" thickBot="1">
      <c r="A99" s="166" t="s">
        <v>71</v>
      </c>
      <c r="B99" s="206" t="s">
        <v>425</v>
      </c>
      <c r="C99" s="349"/>
      <c r="D99" s="356"/>
      <c r="E99" s="356"/>
      <c r="F99" s="356"/>
    </row>
    <row r="100" spans="1:6" ht="12" customHeight="1" thickBot="1">
      <c r="A100" s="166" t="s">
        <v>72</v>
      </c>
      <c r="B100" s="285" t="s">
        <v>360</v>
      </c>
      <c r="C100" s="349"/>
      <c r="D100" s="356"/>
      <c r="E100" s="356"/>
      <c r="F100" s="356"/>
    </row>
    <row r="101" spans="1:6" ht="12" customHeight="1" thickBot="1">
      <c r="A101" s="166" t="s">
        <v>79</v>
      </c>
      <c r="B101" s="285" t="s">
        <v>359</v>
      </c>
      <c r="C101" s="349"/>
      <c r="D101" s="356"/>
      <c r="E101" s="356"/>
      <c r="F101" s="356"/>
    </row>
    <row r="102" spans="1:6" ht="12" customHeight="1" thickBot="1">
      <c r="A102" s="166" t="s">
        <v>80</v>
      </c>
      <c r="B102" s="285" t="s">
        <v>277</v>
      </c>
      <c r="C102" s="349"/>
      <c r="D102" s="356"/>
      <c r="E102" s="356"/>
      <c r="F102" s="356"/>
    </row>
    <row r="103" spans="1:6" ht="12" customHeight="1" thickBot="1">
      <c r="A103" s="166" t="s">
        <v>81</v>
      </c>
      <c r="B103" s="286" t="s">
        <v>278</v>
      </c>
      <c r="C103" s="349"/>
      <c r="D103" s="356"/>
      <c r="E103" s="356"/>
      <c r="F103" s="356"/>
    </row>
    <row r="104" spans="1:6" ht="12" customHeight="1" thickBot="1">
      <c r="A104" s="166" t="s">
        <v>82</v>
      </c>
      <c r="B104" s="286" t="s">
        <v>279</v>
      </c>
      <c r="C104" s="349"/>
      <c r="D104" s="356"/>
      <c r="E104" s="356"/>
      <c r="F104" s="356"/>
    </row>
    <row r="105" spans="1:6" ht="12" customHeight="1" thickBot="1">
      <c r="A105" s="166" t="s">
        <v>84</v>
      </c>
      <c r="B105" s="285" t="s">
        <v>280</v>
      </c>
      <c r="C105" s="349"/>
      <c r="D105" s="356"/>
      <c r="E105" s="356"/>
      <c r="F105" s="356"/>
    </row>
    <row r="106" spans="1:6" ht="12" customHeight="1" thickBot="1">
      <c r="A106" s="166" t="s">
        <v>133</v>
      </c>
      <c r="B106" s="285" t="s">
        <v>281</v>
      </c>
      <c r="C106" s="349"/>
      <c r="D106" s="356"/>
      <c r="E106" s="356"/>
      <c r="F106" s="356"/>
    </row>
    <row r="107" spans="1:6" ht="12" customHeight="1" thickBot="1">
      <c r="A107" s="166" t="s">
        <v>275</v>
      </c>
      <c r="B107" s="286" t="s">
        <v>282</v>
      </c>
      <c r="C107" s="349"/>
      <c r="D107" s="356"/>
      <c r="E107" s="356"/>
      <c r="F107" s="356"/>
    </row>
    <row r="108" spans="1:6" ht="12" customHeight="1" thickBot="1">
      <c r="A108" s="174" t="s">
        <v>276</v>
      </c>
      <c r="B108" s="209" t="s">
        <v>283</v>
      </c>
      <c r="C108" s="349"/>
      <c r="D108" s="356"/>
      <c r="E108" s="356"/>
      <c r="F108" s="356"/>
    </row>
    <row r="109" spans="1:6" ht="12" customHeight="1" thickBot="1">
      <c r="A109" s="166" t="s">
        <v>357</v>
      </c>
      <c r="B109" s="209" t="s">
        <v>284</v>
      </c>
      <c r="C109" s="349"/>
      <c r="D109" s="356"/>
      <c r="E109" s="356"/>
      <c r="F109" s="356"/>
    </row>
    <row r="110" spans="1:6" ht="12" customHeight="1" thickBot="1">
      <c r="A110" s="166" t="s">
        <v>358</v>
      </c>
      <c r="B110" s="286" t="s">
        <v>285</v>
      </c>
      <c r="C110" s="349">
        <v>3930</v>
      </c>
      <c r="D110" s="375">
        <v>5831</v>
      </c>
      <c r="E110" s="375"/>
      <c r="F110" s="375">
        <v>5831</v>
      </c>
    </row>
    <row r="111" spans="1:6" ht="12" customHeight="1" thickBot="1">
      <c r="A111" s="166" t="s">
        <v>362</v>
      </c>
      <c r="B111" s="210" t="s">
        <v>38</v>
      </c>
      <c r="C111" s="349"/>
      <c r="D111" s="356"/>
      <c r="E111" s="356"/>
      <c r="F111" s="356"/>
    </row>
    <row r="112" spans="1:6" ht="12" customHeight="1" thickBot="1">
      <c r="A112" s="167" t="s">
        <v>363</v>
      </c>
      <c r="B112" s="206" t="s">
        <v>426</v>
      </c>
      <c r="C112" s="349"/>
      <c r="D112" s="356"/>
      <c r="E112" s="356"/>
      <c r="F112" s="356"/>
    </row>
    <row r="113" spans="1:6" ht="12" customHeight="1" thickBot="1">
      <c r="A113" s="175" t="s">
        <v>364</v>
      </c>
      <c r="B113" s="287" t="s">
        <v>427</v>
      </c>
      <c r="C113" s="349"/>
      <c r="D113" s="356"/>
      <c r="E113" s="356"/>
      <c r="F113" s="356"/>
    </row>
    <row r="114" spans="1:6" ht="12" customHeight="1" thickBot="1">
      <c r="A114" s="13" t="s">
        <v>8</v>
      </c>
      <c r="B114" s="216" t="s">
        <v>286</v>
      </c>
      <c r="C114" s="348">
        <f>+C115+C117+C119</f>
        <v>0</v>
      </c>
      <c r="D114" s="356"/>
      <c r="E114" s="356"/>
      <c r="F114" s="356"/>
    </row>
    <row r="115" spans="1:6" ht="12" customHeight="1" thickBot="1">
      <c r="A115" s="165" t="s">
        <v>73</v>
      </c>
      <c r="B115" s="206" t="s">
        <v>150</v>
      </c>
      <c r="C115" s="349"/>
      <c r="D115" s="356"/>
      <c r="E115" s="356"/>
      <c r="F115" s="356"/>
    </row>
    <row r="116" spans="1:6" ht="12" customHeight="1" thickBot="1">
      <c r="A116" s="165" t="s">
        <v>74</v>
      </c>
      <c r="B116" s="207" t="s">
        <v>290</v>
      </c>
      <c r="C116" s="349"/>
      <c r="D116" s="356"/>
      <c r="E116" s="356"/>
      <c r="F116" s="356"/>
    </row>
    <row r="117" spans="1:6" ht="12" customHeight="1" thickBot="1">
      <c r="A117" s="165" t="s">
        <v>75</v>
      </c>
      <c r="B117" s="207" t="s">
        <v>134</v>
      </c>
      <c r="C117" s="349"/>
      <c r="D117" s="356"/>
      <c r="E117" s="356"/>
      <c r="F117" s="356"/>
    </row>
    <row r="118" spans="1:6" ht="12" customHeight="1" thickBot="1">
      <c r="A118" s="165" t="s">
        <v>76</v>
      </c>
      <c r="B118" s="207" t="s">
        <v>291</v>
      </c>
      <c r="C118" s="349"/>
      <c r="D118" s="356"/>
      <c r="E118" s="356"/>
      <c r="F118" s="356"/>
    </row>
    <row r="119" spans="1:6" ht="12" customHeight="1" thickBot="1">
      <c r="A119" s="165" t="s">
        <v>77</v>
      </c>
      <c r="B119" s="198" t="s">
        <v>153</v>
      </c>
      <c r="C119" s="349"/>
      <c r="D119" s="356"/>
      <c r="E119" s="356"/>
      <c r="F119" s="356"/>
    </row>
    <row r="120" spans="1:6" ht="12" customHeight="1" thickBot="1">
      <c r="A120" s="165" t="s">
        <v>83</v>
      </c>
      <c r="B120" s="197" t="s">
        <v>344</v>
      </c>
      <c r="C120" s="349"/>
      <c r="D120" s="356"/>
      <c r="E120" s="356"/>
      <c r="F120" s="356"/>
    </row>
    <row r="121" spans="1:6" ht="12" customHeight="1" thickBot="1">
      <c r="A121" s="165" t="s">
        <v>85</v>
      </c>
      <c r="B121" s="288" t="s">
        <v>296</v>
      </c>
      <c r="C121" s="349"/>
      <c r="D121" s="356"/>
      <c r="E121" s="356"/>
      <c r="F121" s="356"/>
    </row>
    <row r="122" spans="1:6" ht="12" customHeight="1" thickBot="1">
      <c r="A122" s="165" t="s">
        <v>135</v>
      </c>
      <c r="B122" s="286" t="s">
        <v>279</v>
      </c>
      <c r="C122" s="349"/>
      <c r="D122" s="356"/>
      <c r="E122" s="356"/>
      <c r="F122" s="356"/>
    </row>
    <row r="123" spans="1:6" ht="12" customHeight="1" thickBot="1">
      <c r="A123" s="165" t="s">
        <v>136</v>
      </c>
      <c r="B123" s="286" t="s">
        <v>295</v>
      </c>
      <c r="C123" s="349"/>
      <c r="D123" s="356"/>
      <c r="E123" s="356"/>
      <c r="F123" s="356"/>
    </row>
    <row r="124" spans="1:6" ht="12" customHeight="1" thickBot="1">
      <c r="A124" s="165" t="s">
        <v>137</v>
      </c>
      <c r="B124" s="286" t="s">
        <v>294</v>
      </c>
      <c r="C124" s="349"/>
      <c r="D124" s="356"/>
      <c r="E124" s="356"/>
      <c r="F124" s="356"/>
    </row>
    <row r="125" spans="1:6" ht="12" customHeight="1" thickBot="1">
      <c r="A125" s="165" t="s">
        <v>287</v>
      </c>
      <c r="B125" s="286" t="s">
        <v>282</v>
      </c>
      <c r="C125" s="349"/>
      <c r="D125" s="356"/>
      <c r="E125" s="356"/>
      <c r="F125" s="356"/>
    </row>
    <row r="126" spans="1:6" ht="12" customHeight="1" thickBot="1">
      <c r="A126" s="165" t="s">
        <v>288</v>
      </c>
      <c r="B126" s="286" t="s">
        <v>293</v>
      </c>
      <c r="C126" s="349"/>
      <c r="D126" s="356"/>
      <c r="E126" s="356"/>
      <c r="F126" s="356"/>
    </row>
    <row r="127" spans="1:6" ht="12" customHeight="1" thickBot="1">
      <c r="A127" s="174" t="s">
        <v>289</v>
      </c>
      <c r="B127" s="286" t="s">
        <v>292</v>
      </c>
      <c r="C127" s="349"/>
      <c r="D127" s="356"/>
      <c r="E127" s="356"/>
      <c r="F127" s="356"/>
    </row>
    <row r="128" spans="1:6" ht="12" customHeight="1" thickBot="1">
      <c r="A128" s="13" t="s">
        <v>9</v>
      </c>
      <c r="B128" s="213" t="s">
        <v>367</v>
      </c>
      <c r="C128" s="348">
        <f>+C93+C114</f>
        <v>3930</v>
      </c>
      <c r="D128" s="375">
        <v>5831</v>
      </c>
      <c r="E128" s="375"/>
      <c r="F128" s="375">
        <v>5831</v>
      </c>
    </row>
    <row r="129" spans="1:6" ht="12" customHeight="1" thickBot="1">
      <c r="A129" s="13" t="s">
        <v>10</v>
      </c>
      <c r="B129" s="213" t="s">
        <v>368</v>
      </c>
      <c r="C129" s="348">
        <f>+C130+C131+C132</f>
        <v>0</v>
      </c>
      <c r="D129" s="375"/>
      <c r="E129" s="375"/>
      <c r="F129" s="375"/>
    </row>
    <row r="130" spans="1:6" s="45" customFormat="1" ht="12" customHeight="1" thickBot="1">
      <c r="A130" s="165" t="s">
        <v>187</v>
      </c>
      <c r="B130" s="211" t="s">
        <v>431</v>
      </c>
      <c r="C130" s="349"/>
      <c r="D130" s="355"/>
      <c r="E130" s="355"/>
      <c r="F130" s="355"/>
    </row>
    <row r="131" spans="1:6" ht="12" customHeight="1" thickBot="1">
      <c r="A131" s="165" t="s">
        <v>190</v>
      </c>
      <c r="B131" s="211" t="s">
        <v>376</v>
      </c>
      <c r="C131" s="349"/>
      <c r="D131" s="356"/>
      <c r="E131" s="356"/>
      <c r="F131" s="356"/>
    </row>
    <row r="132" spans="1:6" ht="12" customHeight="1" thickBot="1">
      <c r="A132" s="174" t="s">
        <v>191</v>
      </c>
      <c r="B132" s="212" t="s">
        <v>430</v>
      </c>
      <c r="C132" s="349"/>
      <c r="D132" s="356"/>
      <c r="E132" s="356"/>
      <c r="F132" s="356"/>
    </row>
    <row r="133" spans="1:6" ht="12" customHeight="1" thickBot="1">
      <c r="A133" s="13" t="s">
        <v>11</v>
      </c>
      <c r="B133" s="213" t="s">
        <v>369</v>
      </c>
      <c r="C133" s="348">
        <f>+C134+C135+C136+C137+C138+C139</f>
        <v>0</v>
      </c>
      <c r="D133" s="356"/>
      <c r="E133" s="356"/>
      <c r="F133" s="356"/>
    </row>
    <row r="134" spans="1:6" ht="12" customHeight="1" thickBot="1">
      <c r="A134" s="165" t="s">
        <v>60</v>
      </c>
      <c r="B134" s="211" t="s">
        <v>378</v>
      </c>
      <c r="C134" s="349"/>
      <c r="D134" s="356"/>
      <c r="E134" s="356"/>
      <c r="F134" s="356"/>
    </row>
    <row r="135" spans="1:6" ht="12" customHeight="1" thickBot="1">
      <c r="A135" s="165" t="s">
        <v>61</v>
      </c>
      <c r="B135" s="211" t="s">
        <v>370</v>
      </c>
      <c r="C135" s="349"/>
      <c r="D135" s="356"/>
      <c r="E135" s="356"/>
      <c r="F135" s="356"/>
    </row>
    <row r="136" spans="1:6" ht="12" customHeight="1" thickBot="1">
      <c r="A136" s="165" t="s">
        <v>62</v>
      </c>
      <c r="B136" s="211" t="s">
        <v>371</v>
      </c>
      <c r="C136" s="349"/>
      <c r="D136" s="356"/>
      <c r="E136" s="356"/>
      <c r="F136" s="356"/>
    </row>
    <row r="137" spans="1:6" ht="12" customHeight="1" thickBot="1">
      <c r="A137" s="165" t="s">
        <v>122</v>
      </c>
      <c r="B137" s="211" t="s">
        <v>429</v>
      </c>
      <c r="C137" s="349"/>
      <c r="D137" s="356"/>
      <c r="E137" s="356"/>
      <c r="F137" s="356"/>
    </row>
    <row r="138" spans="1:6" ht="12" customHeight="1" thickBot="1">
      <c r="A138" s="165" t="s">
        <v>123</v>
      </c>
      <c r="B138" s="211" t="s">
        <v>373</v>
      </c>
      <c r="C138" s="349"/>
      <c r="D138" s="356"/>
      <c r="E138" s="356"/>
      <c r="F138" s="356"/>
    </row>
    <row r="139" spans="1:6" s="45" customFormat="1" ht="12" customHeight="1" thickBot="1">
      <c r="A139" s="174" t="s">
        <v>124</v>
      </c>
      <c r="B139" s="212" t="s">
        <v>374</v>
      </c>
      <c r="C139" s="349"/>
      <c r="D139" s="355"/>
      <c r="E139" s="355"/>
      <c r="F139" s="355"/>
    </row>
    <row r="140" spans="1:12" ht="12" customHeight="1" thickBot="1">
      <c r="A140" s="13" t="s">
        <v>12</v>
      </c>
      <c r="B140" s="213" t="s">
        <v>444</v>
      </c>
      <c r="C140" s="351">
        <f>+C141+C142+C144+C145+C143</f>
        <v>0</v>
      </c>
      <c r="D140" s="356"/>
      <c r="E140" s="356"/>
      <c r="F140" s="356"/>
      <c r="L140" s="102"/>
    </row>
    <row r="141" spans="1:6" ht="13.5" thickBot="1">
      <c r="A141" s="165" t="s">
        <v>63</v>
      </c>
      <c r="B141" s="211" t="s">
        <v>297</v>
      </c>
      <c r="C141" s="349"/>
      <c r="D141" s="356"/>
      <c r="E141" s="356"/>
      <c r="F141" s="356"/>
    </row>
    <row r="142" spans="1:6" ht="12" customHeight="1" thickBot="1">
      <c r="A142" s="165" t="s">
        <v>64</v>
      </c>
      <c r="B142" s="211" t="s">
        <v>298</v>
      </c>
      <c r="C142" s="349"/>
      <c r="D142" s="356"/>
      <c r="E142" s="356"/>
      <c r="F142" s="356"/>
    </row>
    <row r="143" spans="1:6" s="45" customFormat="1" ht="12" customHeight="1" thickBot="1">
      <c r="A143" s="165" t="s">
        <v>211</v>
      </c>
      <c r="B143" s="211" t="s">
        <v>443</v>
      </c>
      <c r="C143" s="349"/>
      <c r="D143" s="355"/>
      <c r="E143" s="355"/>
      <c r="F143" s="355"/>
    </row>
    <row r="144" spans="1:6" s="45" customFormat="1" ht="12" customHeight="1" thickBot="1">
      <c r="A144" s="165" t="s">
        <v>212</v>
      </c>
      <c r="B144" s="211" t="s">
        <v>383</v>
      </c>
      <c r="C144" s="349"/>
      <c r="D144" s="355"/>
      <c r="E144" s="355"/>
      <c r="F144" s="355"/>
    </row>
    <row r="145" spans="1:6" s="45" customFormat="1" ht="12" customHeight="1" thickBot="1">
      <c r="A145" s="174" t="s">
        <v>213</v>
      </c>
      <c r="B145" s="212" t="s">
        <v>311</v>
      </c>
      <c r="C145" s="349"/>
      <c r="D145" s="355"/>
      <c r="E145" s="355"/>
      <c r="F145" s="355"/>
    </row>
    <row r="146" spans="1:6" s="45" customFormat="1" ht="12" customHeight="1" thickBot="1">
      <c r="A146" s="13" t="s">
        <v>13</v>
      </c>
      <c r="B146" s="213" t="s">
        <v>384</v>
      </c>
      <c r="C146" s="357">
        <f>+C147+C148+C149+C150+C151</f>
        <v>0</v>
      </c>
      <c r="D146" s="355"/>
      <c r="E146" s="355"/>
      <c r="F146" s="355"/>
    </row>
    <row r="147" spans="1:6" s="45" customFormat="1" ht="12" customHeight="1" thickBot="1">
      <c r="A147" s="165" t="s">
        <v>65</v>
      </c>
      <c r="B147" s="211" t="s">
        <v>379</v>
      </c>
      <c r="C147" s="349"/>
      <c r="D147" s="355"/>
      <c r="E147" s="355"/>
      <c r="F147" s="355"/>
    </row>
    <row r="148" spans="1:6" s="45" customFormat="1" ht="12" customHeight="1" thickBot="1">
      <c r="A148" s="165" t="s">
        <v>66</v>
      </c>
      <c r="B148" s="211" t="s">
        <v>386</v>
      </c>
      <c r="C148" s="349"/>
      <c r="D148" s="355"/>
      <c r="E148" s="355"/>
      <c r="F148" s="355"/>
    </row>
    <row r="149" spans="1:6" s="45" customFormat="1" ht="12" customHeight="1" thickBot="1">
      <c r="A149" s="165" t="s">
        <v>223</v>
      </c>
      <c r="B149" s="211" t="s">
        <v>381</v>
      </c>
      <c r="C149" s="349"/>
      <c r="D149" s="355"/>
      <c r="E149" s="355"/>
      <c r="F149" s="355"/>
    </row>
    <row r="150" spans="1:6" ht="12.75" customHeight="1" thickBot="1">
      <c r="A150" s="165" t="s">
        <v>224</v>
      </c>
      <c r="B150" s="211" t="s">
        <v>432</v>
      </c>
      <c r="C150" s="349"/>
      <c r="D150" s="356"/>
      <c r="E150" s="356"/>
      <c r="F150" s="356"/>
    </row>
    <row r="151" spans="1:6" ht="12.75" customHeight="1" thickBot="1">
      <c r="A151" s="174" t="s">
        <v>385</v>
      </c>
      <c r="B151" s="212" t="s">
        <v>388</v>
      </c>
      <c r="C151" s="349"/>
      <c r="D151" s="356"/>
      <c r="E151" s="356"/>
      <c r="F151" s="356"/>
    </row>
    <row r="152" spans="1:6" ht="12.75" customHeight="1" thickBot="1">
      <c r="A152" s="193" t="s">
        <v>14</v>
      </c>
      <c r="B152" s="213" t="s">
        <v>389</v>
      </c>
      <c r="C152" s="357"/>
      <c r="D152" s="356"/>
      <c r="E152" s="356"/>
      <c r="F152" s="356"/>
    </row>
    <row r="153" spans="1:6" ht="12" customHeight="1" thickBot="1">
      <c r="A153" s="193" t="s">
        <v>15</v>
      </c>
      <c r="B153" s="213" t="s">
        <v>390</v>
      </c>
      <c r="C153" s="357"/>
      <c r="D153" s="356"/>
      <c r="E153" s="356"/>
      <c r="F153" s="356"/>
    </row>
    <row r="154" spans="1:6" ht="15" customHeight="1" thickBot="1">
      <c r="A154" s="13" t="s">
        <v>16</v>
      </c>
      <c r="B154" s="213" t="s">
        <v>392</v>
      </c>
      <c r="C154" s="358">
        <f>+C129+C133+C140+C146+C152+C153</f>
        <v>0</v>
      </c>
      <c r="D154" s="356"/>
      <c r="E154" s="356"/>
      <c r="F154" s="356"/>
    </row>
    <row r="155" spans="1:6" ht="13.5" thickBot="1">
      <c r="A155" s="176" t="s">
        <v>17</v>
      </c>
      <c r="B155" s="215" t="s">
        <v>391</v>
      </c>
      <c r="C155" s="358">
        <f>+C128+C154</f>
        <v>3930</v>
      </c>
      <c r="D155" s="375">
        <v>5831</v>
      </c>
      <c r="E155" s="375"/>
      <c r="F155" s="375">
        <v>5831</v>
      </c>
    </row>
    <row r="156" spans="1:6" ht="15" customHeight="1" thickBot="1">
      <c r="A156" s="143"/>
      <c r="B156" s="144"/>
      <c r="C156" s="359"/>
      <c r="D156" s="356"/>
      <c r="E156" s="356"/>
      <c r="F156" s="356"/>
    </row>
    <row r="157" spans="1:6" ht="14.25" customHeight="1" thickBot="1">
      <c r="A157" s="101" t="s">
        <v>433</v>
      </c>
      <c r="B157" s="290"/>
      <c r="C157" s="342"/>
      <c r="D157" s="356"/>
      <c r="E157" s="356"/>
      <c r="F157" s="356"/>
    </row>
    <row r="158" spans="1:6" ht="13.5" thickBot="1">
      <c r="A158" s="101" t="s">
        <v>146</v>
      </c>
      <c r="B158" s="290"/>
      <c r="C158" s="342"/>
      <c r="D158" s="356"/>
      <c r="E158" s="356"/>
      <c r="F158" s="356"/>
    </row>
  </sheetData>
  <sheetProtection formatCells="0"/>
  <mergeCells count="3">
    <mergeCell ref="B2:F2"/>
    <mergeCell ref="B3:F3"/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1"/>
  <sheetViews>
    <sheetView zoomScale="130" zoomScaleNormal="130" workbookViewId="0" topLeftCell="B1">
      <selection activeCell="H1" sqref="H1"/>
    </sheetView>
  </sheetViews>
  <sheetFormatPr defaultColWidth="9.00390625" defaultRowHeight="12.75"/>
  <cols>
    <col min="1" max="1" width="13.875" style="99" customWidth="1"/>
    <col min="2" max="2" width="55.875" style="100" customWidth="1"/>
    <col min="3" max="3" width="12.375" style="100" customWidth="1"/>
    <col min="4" max="5" width="11.125" style="100" customWidth="1"/>
    <col min="6" max="16384" width="9.375" style="100" customWidth="1"/>
  </cols>
  <sheetData>
    <row r="1" spans="1:6" s="85" customFormat="1" ht="21" customHeight="1" thickBot="1">
      <c r="A1" s="84"/>
      <c r="B1" s="518" t="s">
        <v>515</v>
      </c>
      <c r="C1" s="466"/>
      <c r="D1" s="517"/>
      <c r="E1" s="517"/>
      <c r="F1" s="517"/>
    </row>
    <row r="2" spans="1:6" s="181" customFormat="1" ht="25.5" customHeight="1" thickBot="1">
      <c r="A2" s="152" t="s">
        <v>144</v>
      </c>
      <c r="B2" s="513" t="s">
        <v>453</v>
      </c>
      <c r="C2" s="514"/>
      <c r="D2" s="514"/>
      <c r="E2" s="514"/>
      <c r="F2" s="515"/>
    </row>
    <row r="3" spans="1:8" s="181" customFormat="1" ht="24.75" thickBot="1">
      <c r="A3" s="177" t="s">
        <v>143</v>
      </c>
      <c r="B3" s="513" t="s">
        <v>317</v>
      </c>
      <c r="C3" s="514"/>
      <c r="D3" s="514"/>
      <c r="E3" s="514"/>
      <c r="F3" s="515"/>
      <c r="H3" s="182"/>
    </row>
    <row r="4" spans="1:3" s="182" customFormat="1" ht="15.75" customHeight="1" thickBot="1">
      <c r="A4" s="87"/>
      <c r="B4" s="87"/>
      <c r="C4" s="88" t="s">
        <v>41</v>
      </c>
    </row>
    <row r="5" spans="1:6" ht="39" thickBot="1">
      <c r="A5" s="153" t="s">
        <v>145</v>
      </c>
      <c r="B5" s="89" t="s">
        <v>42</v>
      </c>
      <c r="C5" s="291" t="s">
        <v>463</v>
      </c>
      <c r="D5" s="328" t="s">
        <v>497</v>
      </c>
      <c r="E5" s="328" t="s">
        <v>477</v>
      </c>
      <c r="F5" s="328" t="s">
        <v>471</v>
      </c>
    </row>
    <row r="6" spans="1:6" s="183" customFormat="1" ht="12.75" customHeight="1" thickBot="1">
      <c r="A6" s="66" t="s">
        <v>412</v>
      </c>
      <c r="B6" s="67" t="s">
        <v>413</v>
      </c>
      <c r="C6" s="283" t="s">
        <v>414</v>
      </c>
      <c r="D6" s="324"/>
      <c r="E6" s="324"/>
      <c r="F6" s="324"/>
    </row>
    <row r="7" spans="1:6" s="183" customFormat="1" ht="15.75" customHeight="1" thickBot="1">
      <c r="A7" s="90"/>
      <c r="B7" s="91" t="s">
        <v>44</v>
      </c>
      <c r="C7" s="322"/>
      <c r="D7" s="324"/>
      <c r="E7" s="324"/>
      <c r="F7" s="324"/>
    </row>
    <row r="8" spans="1:6" s="140" customFormat="1" ht="12" customHeight="1" thickBot="1">
      <c r="A8" s="66" t="s">
        <v>7</v>
      </c>
      <c r="B8" s="329" t="s">
        <v>434</v>
      </c>
      <c r="C8" s="335">
        <f>SUM(C9:C19)</f>
        <v>0</v>
      </c>
      <c r="D8" s="325"/>
      <c r="E8" s="325"/>
      <c r="F8" s="325"/>
    </row>
    <row r="9" spans="1:6" s="140" customFormat="1" ht="12" customHeight="1" thickBot="1">
      <c r="A9" s="178" t="s">
        <v>67</v>
      </c>
      <c r="B9" s="205" t="s">
        <v>200</v>
      </c>
      <c r="C9" s="336"/>
      <c r="D9" s="325"/>
      <c r="E9" s="325"/>
      <c r="F9" s="325"/>
    </row>
    <row r="10" spans="1:6" s="140" customFormat="1" ht="12" customHeight="1" thickBot="1">
      <c r="A10" s="179" t="s">
        <v>68</v>
      </c>
      <c r="B10" s="206" t="s">
        <v>201</v>
      </c>
      <c r="C10" s="336"/>
      <c r="D10" s="325"/>
      <c r="E10" s="325"/>
      <c r="F10" s="325"/>
    </row>
    <row r="11" spans="1:6" s="140" customFormat="1" ht="12" customHeight="1" thickBot="1">
      <c r="A11" s="179" t="s">
        <v>69</v>
      </c>
      <c r="B11" s="206" t="s">
        <v>202</v>
      </c>
      <c r="C11" s="336"/>
      <c r="D11" s="325"/>
      <c r="E11" s="325"/>
      <c r="F11" s="325"/>
    </row>
    <row r="12" spans="1:6" s="140" customFormat="1" ht="12" customHeight="1" thickBot="1">
      <c r="A12" s="179" t="s">
        <v>70</v>
      </c>
      <c r="B12" s="206" t="s">
        <v>203</v>
      </c>
      <c r="C12" s="336"/>
      <c r="D12" s="325"/>
      <c r="E12" s="325"/>
      <c r="F12" s="325"/>
    </row>
    <row r="13" spans="1:6" s="140" customFormat="1" ht="12" customHeight="1" thickBot="1">
      <c r="A13" s="179" t="s">
        <v>104</v>
      </c>
      <c r="B13" s="206" t="s">
        <v>204</v>
      </c>
      <c r="C13" s="336"/>
      <c r="D13" s="325"/>
      <c r="E13" s="325"/>
      <c r="F13" s="325"/>
    </row>
    <row r="14" spans="1:6" s="140" customFormat="1" ht="12" customHeight="1" thickBot="1">
      <c r="A14" s="179" t="s">
        <v>71</v>
      </c>
      <c r="B14" s="206" t="s">
        <v>318</v>
      </c>
      <c r="C14" s="336"/>
      <c r="D14" s="325"/>
      <c r="E14" s="325"/>
      <c r="F14" s="325"/>
    </row>
    <row r="15" spans="1:6" s="140" customFormat="1" ht="12" customHeight="1" thickBot="1">
      <c r="A15" s="179" t="s">
        <v>72</v>
      </c>
      <c r="B15" s="212" t="s">
        <v>319</v>
      </c>
      <c r="C15" s="336"/>
      <c r="D15" s="325"/>
      <c r="E15" s="325"/>
      <c r="F15" s="325"/>
    </row>
    <row r="16" spans="1:6" s="140" customFormat="1" ht="12" customHeight="1" thickBot="1">
      <c r="A16" s="179" t="s">
        <v>79</v>
      </c>
      <c r="B16" s="206" t="s">
        <v>207</v>
      </c>
      <c r="C16" s="336"/>
      <c r="D16" s="325"/>
      <c r="E16" s="325"/>
      <c r="F16" s="325"/>
    </row>
    <row r="17" spans="1:6" s="184" customFormat="1" ht="12" customHeight="1" thickBot="1">
      <c r="A17" s="179" t="s">
        <v>80</v>
      </c>
      <c r="B17" s="206" t="s">
        <v>208</v>
      </c>
      <c r="C17" s="336"/>
      <c r="D17" s="326"/>
      <c r="E17" s="326"/>
      <c r="F17" s="326"/>
    </row>
    <row r="18" spans="1:6" s="184" customFormat="1" ht="12" customHeight="1" thickBot="1">
      <c r="A18" s="179" t="s">
        <v>81</v>
      </c>
      <c r="B18" s="206" t="s">
        <v>352</v>
      </c>
      <c r="C18" s="336"/>
      <c r="D18" s="326"/>
      <c r="E18" s="326"/>
      <c r="F18" s="326"/>
    </row>
    <row r="19" spans="1:6" s="184" customFormat="1" ht="12" customHeight="1" thickBot="1">
      <c r="A19" s="179" t="s">
        <v>82</v>
      </c>
      <c r="B19" s="212" t="s">
        <v>209</v>
      </c>
      <c r="C19" s="336"/>
      <c r="D19" s="326"/>
      <c r="E19" s="326"/>
      <c r="F19" s="326"/>
    </row>
    <row r="20" spans="1:6" s="140" customFormat="1" ht="12" customHeight="1" thickBot="1">
      <c r="A20" s="66" t="s">
        <v>8</v>
      </c>
      <c r="B20" s="329" t="s">
        <v>320</v>
      </c>
      <c r="C20" s="335">
        <f>SUM(C21:C23)</f>
        <v>0</v>
      </c>
      <c r="D20" s="325"/>
      <c r="E20" s="325"/>
      <c r="F20" s="325"/>
    </row>
    <row r="21" spans="1:6" s="184" customFormat="1" ht="12" customHeight="1" thickBot="1">
      <c r="A21" s="179" t="s">
        <v>73</v>
      </c>
      <c r="B21" s="211" t="s">
        <v>177</v>
      </c>
      <c r="C21" s="336"/>
      <c r="D21" s="326"/>
      <c r="E21" s="326"/>
      <c r="F21" s="326"/>
    </row>
    <row r="22" spans="1:6" s="184" customFormat="1" ht="12" customHeight="1" thickBot="1">
      <c r="A22" s="179" t="s">
        <v>74</v>
      </c>
      <c r="B22" s="206" t="s">
        <v>321</v>
      </c>
      <c r="C22" s="336"/>
      <c r="D22" s="326"/>
      <c r="E22" s="326"/>
      <c r="F22" s="326"/>
    </row>
    <row r="23" spans="1:6" s="184" customFormat="1" ht="12" customHeight="1" thickBot="1">
      <c r="A23" s="179" t="s">
        <v>75</v>
      </c>
      <c r="B23" s="206" t="s">
        <v>322</v>
      </c>
      <c r="C23" s="336"/>
      <c r="D23" s="326"/>
      <c r="E23" s="326"/>
      <c r="F23" s="326"/>
    </row>
    <row r="24" spans="1:6" s="184" customFormat="1" ht="12" customHeight="1" thickBot="1">
      <c r="A24" s="179" t="s">
        <v>76</v>
      </c>
      <c r="B24" s="206" t="s">
        <v>435</v>
      </c>
      <c r="C24" s="336"/>
      <c r="D24" s="326"/>
      <c r="E24" s="326"/>
      <c r="F24" s="326"/>
    </row>
    <row r="25" spans="1:6" s="184" customFormat="1" ht="12" customHeight="1" thickBot="1">
      <c r="A25" s="68" t="s">
        <v>9</v>
      </c>
      <c r="B25" s="213" t="s">
        <v>121</v>
      </c>
      <c r="C25" s="337"/>
      <c r="D25" s="326"/>
      <c r="E25" s="326"/>
      <c r="F25" s="326"/>
    </row>
    <row r="26" spans="1:6" s="184" customFormat="1" ht="12" customHeight="1" thickBot="1">
      <c r="A26" s="68" t="s">
        <v>10</v>
      </c>
      <c r="B26" s="213" t="s">
        <v>436</v>
      </c>
      <c r="C26" s="335">
        <f>+C27+C28+C29</f>
        <v>0</v>
      </c>
      <c r="D26" s="326"/>
      <c r="E26" s="326"/>
      <c r="F26" s="326"/>
    </row>
    <row r="27" spans="1:6" s="184" customFormat="1" ht="12" customHeight="1" thickBot="1">
      <c r="A27" s="180" t="s">
        <v>187</v>
      </c>
      <c r="B27" s="330" t="s">
        <v>182</v>
      </c>
      <c r="C27" s="338"/>
      <c r="D27" s="326"/>
      <c r="E27" s="326"/>
      <c r="F27" s="326"/>
    </row>
    <row r="28" spans="1:6" s="184" customFormat="1" ht="12" customHeight="1" thickBot="1">
      <c r="A28" s="180" t="s">
        <v>190</v>
      </c>
      <c r="B28" s="330" t="s">
        <v>321</v>
      </c>
      <c r="C28" s="336"/>
      <c r="D28" s="326"/>
      <c r="E28" s="326"/>
      <c r="F28" s="326"/>
    </row>
    <row r="29" spans="1:6" s="184" customFormat="1" ht="12" customHeight="1" thickBot="1">
      <c r="A29" s="180" t="s">
        <v>191</v>
      </c>
      <c r="B29" s="331" t="s">
        <v>324</v>
      </c>
      <c r="C29" s="336"/>
      <c r="D29" s="326"/>
      <c r="E29" s="326"/>
      <c r="F29" s="326"/>
    </row>
    <row r="30" spans="1:6" s="184" customFormat="1" ht="12" customHeight="1" thickBot="1">
      <c r="A30" s="179" t="s">
        <v>192</v>
      </c>
      <c r="B30" s="332" t="s">
        <v>437</v>
      </c>
      <c r="C30" s="338"/>
      <c r="D30" s="326"/>
      <c r="E30" s="326"/>
      <c r="F30" s="326"/>
    </row>
    <row r="31" spans="1:6" s="184" customFormat="1" ht="12" customHeight="1" thickBot="1">
      <c r="A31" s="68" t="s">
        <v>11</v>
      </c>
      <c r="B31" s="213" t="s">
        <v>325</v>
      </c>
      <c r="C31" s="335">
        <f>+C32+C33+C34</f>
        <v>0</v>
      </c>
      <c r="D31" s="326"/>
      <c r="E31" s="326"/>
      <c r="F31" s="326"/>
    </row>
    <row r="32" spans="1:6" s="184" customFormat="1" ht="12" customHeight="1" thickBot="1">
      <c r="A32" s="180" t="s">
        <v>60</v>
      </c>
      <c r="B32" s="330" t="s">
        <v>214</v>
      </c>
      <c r="C32" s="338"/>
      <c r="D32" s="326"/>
      <c r="E32" s="326"/>
      <c r="F32" s="326"/>
    </row>
    <row r="33" spans="1:6" s="184" customFormat="1" ht="12" customHeight="1" thickBot="1">
      <c r="A33" s="180" t="s">
        <v>61</v>
      </c>
      <c r="B33" s="331" t="s">
        <v>215</v>
      </c>
      <c r="C33" s="338"/>
      <c r="D33" s="326"/>
      <c r="E33" s="326"/>
      <c r="F33" s="326"/>
    </row>
    <row r="34" spans="1:6" s="184" customFormat="1" ht="12" customHeight="1" thickBot="1">
      <c r="A34" s="179" t="s">
        <v>62</v>
      </c>
      <c r="B34" s="332" t="s">
        <v>216</v>
      </c>
      <c r="C34" s="338"/>
      <c r="D34" s="326"/>
      <c r="E34" s="326"/>
      <c r="F34" s="326"/>
    </row>
    <row r="35" spans="1:6" s="140" customFormat="1" ht="12" customHeight="1" thickBot="1">
      <c r="A35" s="68" t="s">
        <v>12</v>
      </c>
      <c r="B35" s="213" t="s">
        <v>301</v>
      </c>
      <c r="C35" s="337"/>
      <c r="D35" s="325"/>
      <c r="E35" s="325"/>
      <c r="F35" s="325"/>
    </row>
    <row r="36" spans="1:6" s="140" customFormat="1" ht="12" customHeight="1" thickBot="1">
      <c r="A36" s="68" t="s">
        <v>13</v>
      </c>
      <c r="B36" s="213" t="s">
        <v>326</v>
      </c>
      <c r="C36" s="337"/>
      <c r="D36" s="325"/>
      <c r="E36" s="325"/>
      <c r="F36" s="325"/>
    </row>
    <row r="37" spans="1:6" s="140" customFormat="1" ht="12" customHeight="1" thickBot="1">
      <c r="A37" s="66" t="s">
        <v>14</v>
      </c>
      <c r="B37" s="213" t="s">
        <v>327</v>
      </c>
      <c r="C37" s="335">
        <f>+C8+C20+C25+C26+C31+C35+C36</f>
        <v>0</v>
      </c>
      <c r="D37" s="325"/>
      <c r="E37" s="325"/>
      <c r="F37" s="325"/>
    </row>
    <row r="38" spans="1:6" s="140" customFormat="1" ht="12" customHeight="1" thickBot="1">
      <c r="A38" s="92" t="s">
        <v>15</v>
      </c>
      <c r="B38" s="213" t="s">
        <v>328</v>
      </c>
      <c r="C38" s="335">
        <f>+C39+C40+C41</f>
        <v>32472</v>
      </c>
      <c r="D38" s="370">
        <v>33551</v>
      </c>
      <c r="E38" s="370"/>
      <c r="F38" s="370">
        <v>33551</v>
      </c>
    </row>
    <row r="39" spans="1:6" s="140" customFormat="1" ht="12" customHeight="1" thickBot="1">
      <c r="A39" s="180" t="s">
        <v>329</v>
      </c>
      <c r="B39" s="330" t="s">
        <v>160</v>
      </c>
      <c r="C39" s="338"/>
      <c r="D39" s="369"/>
      <c r="E39" s="369"/>
      <c r="F39" s="369"/>
    </row>
    <row r="40" spans="1:9" s="140" customFormat="1" ht="12" customHeight="1" thickBot="1">
      <c r="A40" s="180" t="s">
        <v>330</v>
      </c>
      <c r="B40" s="331" t="s">
        <v>2</v>
      </c>
      <c r="C40" s="338"/>
      <c r="D40" s="369"/>
      <c r="E40" s="369"/>
      <c r="F40" s="369"/>
      <c r="I40" s="367"/>
    </row>
    <row r="41" spans="1:6" s="184" customFormat="1" ht="12" customHeight="1" thickBot="1">
      <c r="A41" s="179" t="s">
        <v>331</v>
      </c>
      <c r="B41" s="332" t="s">
        <v>332</v>
      </c>
      <c r="C41" s="338">
        <v>32472</v>
      </c>
      <c r="D41" s="368">
        <v>33551</v>
      </c>
      <c r="E41" s="368"/>
      <c r="F41" s="368">
        <v>33551</v>
      </c>
    </row>
    <row r="42" spans="1:6" s="184" customFormat="1" ht="15" customHeight="1" thickBot="1">
      <c r="A42" s="92" t="s">
        <v>16</v>
      </c>
      <c r="B42" s="333" t="s">
        <v>333</v>
      </c>
      <c r="C42" s="339">
        <f>+C37+C38</f>
        <v>32472</v>
      </c>
      <c r="D42" s="370">
        <v>33551</v>
      </c>
      <c r="E42" s="370"/>
      <c r="F42" s="370">
        <v>33551</v>
      </c>
    </row>
    <row r="43" spans="1:6" s="184" customFormat="1" ht="15" customHeight="1" thickBot="1">
      <c r="A43" s="93"/>
      <c r="B43" s="94"/>
      <c r="C43" s="339"/>
      <c r="D43" s="326"/>
      <c r="E43" s="326"/>
      <c r="F43" s="326"/>
    </row>
    <row r="44" spans="1:6" ht="13.5" thickBot="1">
      <c r="A44" s="95"/>
      <c r="B44" s="96"/>
      <c r="C44" s="340"/>
      <c r="D44" s="323"/>
      <c r="E44" s="323"/>
      <c r="F44" s="323"/>
    </row>
    <row r="45" spans="1:6" s="183" customFormat="1" ht="16.5" customHeight="1" thickBot="1">
      <c r="A45" s="97"/>
      <c r="B45" s="98" t="s">
        <v>45</v>
      </c>
      <c r="C45" s="339"/>
      <c r="D45" s="324"/>
      <c r="E45" s="324"/>
      <c r="F45" s="324"/>
    </row>
    <row r="46" spans="1:6" s="185" customFormat="1" ht="12" customHeight="1" thickBot="1">
      <c r="A46" s="68" t="s">
        <v>7</v>
      </c>
      <c r="B46" s="213" t="s">
        <v>334</v>
      </c>
      <c r="C46" s="335">
        <f>SUM(C47:C51)</f>
        <v>32472</v>
      </c>
      <c r="D46" s="373">
        <v>33462</v>
      </c>
      <c r="E46" s="373">
        <v>-329</v>
      </c>
      <c r="F46" s="373">
        <v>33133</v>
      </c>
    </row>
    <row r="47" spans="1:6" ht="12" customHeight="1" thickBot="1">
      <c r="A47" s="179" t="s">
        <v>67</v>
      </c>
      <c r="B47" s="211" t="s">
        <v>37</v>
      </c>
      <c r="C47" s="338">
        <v>20908</v>
      </c>
      <c r="D47" s="372">
        <v>21688</v>
      </c>
      <c r="E47" s="372">
        <v>-50</v>
      </c>
      <c r="F47" s="372">
        <v>21638</v>
      </c>
    </row>
    <row r="48" spans="1:6" ht="12" customHeight="1" thickBot="1">
      <c r="A48" s="179" t="s">
        <v>68</v>
      </c>
      <c r="B48" s="206" t="s">
        <v>130</v>
      </c>
      <c r="C48" s="338">
        <v>5721</v>
      </c>
      <c r="D48" s="372">
        <v>5931</v>
      </c>
      <c r="E48" s="372">
        <v>50</v>
      </c>
      <c r="F48" s="372">
        <v>5981</v>
      </c>
    </row>
    <row r="49" spans="1:6" ht="12" customHeight="1" thickBot="1">
      <c r="A49" s="179" t="s">
        <v>69</v>
      </c>
      <c r="B49" s="206" t="s">
        <v>96</v>
      </c>
      <c r="C49" s="338">
        <v>5843</v>
      </c>
      <c r="D49" s="372">
        <v>5843</v>
      </c>
      <c r="E49" s="372">
        <v>-329</v>
      </c>
      <c r="F49" s="372">
        <v>5514</v>
      </c>
    </row>
    <row r="50" spans="1:6" ht="12" customHeight="1" thickBot="1">
      <c r="A50" s="179" t="s">
        <v>70</v>
      </c>
      <c r="B50" s="206" t="s">
        <v>131</v>
      </c>
      <c r="C50" s="338"/>
      <c r="D50" s="372"/>
      <c r="E50" s="372"/>
      <c r="F50" s="323"/>
    </row>
    <row r="51" spans="1:6" ht="12" customHeight="1" thickBot="1">
      <c r="A51" s="179" t="s">
        <v>104</v>
      </c>
      <c r="B51" s="206" t="s">
        <v>132</v>
      </c>
      <c r="C51" s="338"/>
      <c r="D51" s="323"/>
      <c r="E51" s="323"/>
      <c r="F51" s="323"/>
    </row>
    <row r="52" spans="1:7" ht="12" customHeight="1" thickBot="1">
      <c r="A52" s="68" t="s">
        <v>8</v>
      </c>
      <c r="B52" s="213" t="s">
        <v>335</v>
      </c>
      <c r="C52" s="335">
        <f>SUM(C53:C55)</f>
        <v>0</v>
      </c>
      <c r="D52" s="373">
        <v>89</v>
      </c>
      <c r="E52" s="373">
        <v>329</v>
      </c>
      <c r="F52" s="373">
        <v>418</v>
      </c>
      <c r="G52" s="429"/>
    </row>
    <row r="53" spans="1:7" s="185" customFormat="1" ht="12" customHeight="1" thickBot="1">
      <c r="A53" s="179" t="s">
        <v>73</v>
      </c>
      <c r="B53" s="211" t="s">
        <v>150</v>
      </c>
      <c r="C53" s="338"/>
      <c r="D53" s="371">
        <v>89</v>
      </c>
      <c r="E53" s="372">
        <v>329</v>
      </c>
      <c r="F53" s="372">
        <v>418</v>
      </c>
      <c r="G53" s="429"/>
    </row>
    <row r="54" spans="1:6" ht="12" customHeight="1" thickBot="1">
      <c r="A54" s="179" t="s">
        <v>74</v>
      </c>
      <c r="B54" s="206" t="s">
        <v>134</v>
      </c>
      <c r="C54" s="338"/>
      <c r="D54" s="323"/>
      <c r="E54" s="323"/>
      <c r="F54" s="323"/>
    </row>
    <row r="55" spans="1:6" ht="12" customHeight="1" thickBot="1">
      <c r="A55" s="179" t="s">
        <v>75</v>
      </c>
      <c r="B55" s="206" t="s">
        <v>46</v>
      </c>
      <c r="C55" s="338"/>
      <c r="D55" s="323"/>
      <c r="E55" s="323"/>
      <c r="F55" s="323"/>
    </row>
    <row r="56" spans="1:6" ht="12" customHeight="1" thickBot="1">
      <c r="A56" s="179" t="s">
        <v>76</v>
      </c>
      <c r="B56" s="206" t="s">
        <v>438</v>
      </c>
      <c r="C56" s="338"/>
      <c r="D56" s="323"/>
      <c r="E56" s="323"/>
      <c r="F56" s="323"/>
    </row>
    <row r="57" spans="1:6" ht="12" customHeight="1" thickBot="1">
      <c r="A57" s="68" t="s">
        <v>9</v>
      </c>
      <c r="B57" s="213" t="s">
        <v>4</v>
      </c>
      <c r="C57" s="337"/>
      <c r="D57" s="323"/>
      <c r="E57" s="323"/>
      <c r="F57" s="323"/>
    </row>
    <row r="58" spans="1:6" ht="15" customHeight="1" thickBot="1">
      <c r="A58" s="68" t="s">
        <v>10</v>
      </c>
      <c r="B58" s="334" t="s">
        <v>442</v>
      </c>
      <c r="C58" s="339">
        <f>+C46+C52+C57</f>
        <v>32472</v>
      </c>
      <c r="D58" s="373">
        <v>33551</v>
      </c>
      <c r="E58" s="373"/>
      <c r="F58" s="373">
        <v>33551</v>
      </c>
    </row>
    <row r="59" spans="3:6" ht="13.5" thickBot="1">
      <c r="C59" s="341"/>
      <c r="D59" s="323"/>
      <c r="E59" s="323"/>
      <c r="F59" s="323"/>
    </row>
    <row r="60" spans="1:6" ht="15" customHeight="1" thickBot="1">
      <c r="A60" s="101" t="s">
        <v>433</v>
      </c>
      <c r="B60" s="290"/>
      <c r="C60" s="342">
        <v>8</v>
      </c>
      <c r="D60" s="323">
        <v>8</v>
      </c>
      <c r="E60" s="323"/>
      <c r="F60" s="328">
        <v>8</v>
      </c>
    </row>
    <row r="61" spans="1:6" ht="14.25" customHeight="1" thickBot="1">
      <c r="A61" s="101" t="s">
        <v>146</v>
      </c>
      <c r="B61" s="290"/>
      <c r="C61" s="342"/>
      <c r="D61" s="323"/>
      <c r="E61" s="323"/>
      <c r="F61" s="323"/>
    </row>
  </sheetData>
  <sheetProtection formatCells="0"/>
  <mergeCells count="3">
    <mergeCell ref="B2:F2"/>
    <mergeCell ref="B3:F3"/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45" zoomScaleNormal="145" workbookViewId="0" topLeftCell="A1">
      <selection activeCell="G2" sqref="G2"/>
    </sheetView>
  </sheetViews>
  <sheetFormatPr defaultColWidth="9.00390625" defaultRowHeight="12.75"/>
  <cols>
    <col min="1" max="1" width="8.625" style="99" customWidth="1"/>
    <col min="2" max="2" width="53.50390625" style="100" customWidth="1"/>
    <col min="3" max="4" width="9.00390625" style="100" customWidth="1"/>
    <col min="5" max="5" width="8.50390625" style="100" customWidth="1"/>
    <col min="6" max="6" width="8.375" style="100" customWidth="1"/>
    <col min="7" max="16384" width="9.375" style="100" customWidth="1"/>
  </cols>
  <sheetData>
    <row r="1" spans="1:6" s="85" customFormat="1" ht="21" customHeight="1" thickBot="1">
      <c r="A1" s="84"/>
      <c r="B1" s="518" t="s">
        <v>516</v>
      </c>
      <c r="C1" s="466"/>
      <c r="D1" s="517"/>
      <c r="E1" s="517"/>
      <c r="F1" s="517"/>
    </row>
    <row r="2" spans="1:6" s="181" customFormat="1" ht="25.5" customHeight="1" thickBot="1">
      <c r="A2" s="365" t="s">
        <v>144</v>
      </c>
      <c r="B2" s="519" t="s">
        <v>451</v>
      </c>
      <c r="C2" s="520"/>
      <c r="D2" s="520"/>
      <c r="E2" s="520"/>
      <c r="F2" s="520"/>
    </row>
    <row r="3" spans="1:6" s="181" customFormat="1" ht="36.75" thickBot="1">
      <c r="A3" s="365" t="s">
        <v>143</v>
      </c>
      <c r="B3" s="519" t="s">
        <v>317</v>
      </c>
      <c r="C3" s="520"/>
      <c r="D3" s="520"/>
      <c r="E3" s="520"/>
      <c r="F3" s="520"/>
    </row>
    <row r="4" spans="1:6" s="182" customFormat="1" ht="15.75" customHeight="1" thickBot="1">
      <c r="A4" s="87"/>
      <c r="B4" s="87"/>
      <c r="C4" s="88"/>
      <c r="D4" s="88"/>
      <c r="F4" s="182" t="s">
        <v>87</v>
      </c>
    </row>
    <row r="5" spans="1:6" ht="48.75" thickBot="1">
      <c r="A5" s="153" t="s">
        <v>145</v>
      </c>
      <c r="B5" s="89" t="s">
        <v>42</v>
      </c>
      <c r="C5" s="291" t="s">
        <v>463</v>
      </c>
      <c r="D5" s="423" t="s">
        <v>480</v>
      </c>
      <c r="E5" s="364" t="s">
        <v>477</v>
      </c>
      <c r="F5" s="364" t="s">
        <v>478</v>
      </c>
    </row>
    <row r="6" spans="1:6" s="183" customFormat="1" ht="12.75" customHeight="1" thickBot="1">
      <c r="A6" s="66" t="s">
        <v>412</v>
      </c>
      <c r="B6" s="283" t="s">
        <v>413</v>
      </c>
      <c r="C6" s="345" t="s">
        <v>414</v>
      </c>
      <c r="D6" s="345"/>
      <c r="E6" s="324"/>
      <c r="F6" s="324"/>
    </row>
    <row r="7" spans="1:6" s="183" customFormat="1" ht="15.75" customHeight="1" thickBot="1">
      <c r="A7" s="90"/>
      <c r="B7" s="91" t="s">
        <v>44</v>
      </c>
      <c r="C7" s="265"/>
      <c r="D7" s="265"/>
      <c r="E7" s="324"/>
      <c r="F7" s="324"/>
    </row>
    <row r="8" spans="1:6" s="140" customFormat="1" ht="12" customHeight="1" thickBot="1">
      <c r="A8" s="66" t="s">
        <v>7</v>
      </c>
      <c r="B8" s="329" t="s">
        <v>434</v>
      </c>
      <c r="C8" s="335">
        <f>SUM(C9:C19)</f>
        <v>0</v>
      </c>
      <c r="D8" s="335"/>
      <c r="E8" s="325"/>
      <c r="F8" s="325"/>
    </row>
    <row r="9" spans="1:6" s="140" customFormat="1" ht="12" customHeight="1" thickBot="1">
      <c r="A9" s="178" t="s">
        <v>67</v>
      </c>
      <c r="B9" s="205" t="s">
        <v>200</v>
      </c>
      <c r="C9" s="336"/>
      <c r="D9" s="336"/>
      <c r="E9" s="325"/>
      <c r="F9" s="325"/>
    </row>
    <row r="10" spans="1:6" s="140" customFormat="1" ht="12" customHeight="1" thickBot="1">
      <c r="A10" s="179" t="s">
        <v>68</v>
      </c>
      <c r="B10" s="206" t="s">
        <v>201</v>
      </c>
      <c r="C10" s="336"/>
      <c r="D10" s="336"/>
      <c r="E10" s="325"/>
      <c r="F10" s="325"/>
    </row>
    <row r="11" spans="1:6" s="140" customFormat="1" ht="12" customHeight="1" thickBot="1">
      <c r="A11" s="179" t="s">
        <v>69</v>
      </c>
      <c r="B11" s="206" t="s">
        <v>202</v>
      </c>
      <c r="C11" s="336"/>
      <c r="D11" s="336"/>
      <c r="E11" s="325"/>
      <c r="F11" s="325"/>
    </row>
    <row r="12" spans="1:6" s="140" customFormat="1" ht="12" customHeight="1" thickBot="1">
      <c r="A12" s="179" t="s">
        <v>70</v>
      </c>
      <c r="B12" s="206" t="s">
        <v>203</v>
      </c>
      <c r="C12" s="336"/>
      <c r="D12" s="336"/>
      <c r="E12" s="325"/>
      <c r="F12" s="325"/>
    </row>
    <row r="13" spans="1:6" s="140" customFormat="1" ht="12" customHeight="1" thickBot="1">
      <c r="A13" s="179" t="s">
        <v>104</v>
      </c>
      <c r="B13" s="206" t="s">
        <v>204</v>
      </c>
      <c r="C13" s="336"/>
      <c r="D13" s="336"/>
      <c r="E13" s="325"/>
      <c r="F13" s="325"/>
    </row>
    <row r="14" spans="1:6" s="140" customFormat="1" ht="12" customHeight="1" thickBot="1">
      <c r="A14" s="179" t="s">
        <v>71</v>
      </c>
      <c r="B14" s="206" t="s">
        <v>318</v>
      </c>
      <c r="C14" s="336"/>
      <c r="D14" s="336"/>
      <c r="E14" s="325"/>
      <c r="F14" s="325"/>
    </row>
    <row r="15" spans="1:6" s="140" customFormat="1" ht="12" customHeight="1" thickBot="1">
      <c r="A15" s="179" t="s">
        <v>72</v>
      </c>
      <c r="B15" s="212" t="s">
        <v>319</v>
      </c>
      <c r="C15" s="336"/>
      <c r="D15" s="336"/>
      <c r="E15" s="325"/>
      <c r="F15" s="325"/>
    </row>
    <row r="16" spans="1:6" s="140" customFormat="1" ht="12" customHeight="1" thickBot="1">
      <c r="A16" s="179" t="s">
        <v>79</v>
      </c>
      <c r="B16" s="206" t="s">
        <v>207</v>
      </c>
      <c r="C16" s="336"/>
      <c r="D16" s="336"/>
      <c r="E16" s="325"/>
      <c r="F16" s="325"/>
    </row>
    <row r="17" spans="1:6" s="184" customFormat="1" ht="12" customHeight="1" thickBot="1">
      <c r="A17" s="179" t="s">
        <v>80</v>
      </c>
      <c r="B17" s="206" t="s">
        <v>208</v>
      </c>
      <c r="C17" s="336"/>
      <c r="D17" s="336"/>
      <c r="E17" s="326"/>
      <c r="F17" s="326"/>
    </row>
    <row r="18" spans="1:6" s="184" customFormat="1" ht="12" customHeight="1" thickBot="1">
      <c r="A18" s="179" t="s">
        <v>81</v>
      </c>
      <c r="B18" s="206" t="s">
        <v>352</v>
      </c>
      <c r="C18" s="336"/>
      <c r="D18" s="336"/>
      <c r="E18" s="326"/>
      <c r="F18" s="326"/>
    </row>
    <row r="19" spans="1:6" s="184" customFormat="1" ht="12" customHeight="1" thickBot="1">
      <c r="A19" s="179" t="s">
        <v>82</v>
      </c>
      <c r="B19" s="212" t="s">
        <v>209</v>
      </c>
      <c r="C19" s="336"/>
      <c r="D19" s="336"/>
      <c r="E19" s="326"/>
      <c r="F19" s="326"/>
    </row>
    <row r="20" spans="1:6" s="140" customFormat="1" ht="12" customHeight="1" thickBot="1">
      <c r="A20" s="66" t="s">
        <v>8</v>
      </c>
      <c r="B20" s="329" t="s">
        <v>320</v>
      </c>
      <c r="C20" s="335">
        <f>SUM(C21:C23)</f>
        <v>0</v>
      </c>
      <c r="D20" s="335"/>
      <c r="E20" s="325"/>
      <c r="F20" s="325"/>
    </row>
    <row r="21" spans="1:6" s="184" customFormat="1" ht="12" customHeight="1" thickBot="1">
      <c r="A21" s="179" t="s">
        <v>73</v>
      </c>
      <c r="B21" s="211" t="s">
        <v>177</v>
      </c>
      <c r="C21" s="336"/>
      <c r="D21" s="336"/>
      <c r="E21" s="326"/>
      <c r="F21" s="326"/>
    </row>
    <row r="22" spans="1:6" s="184" customFormat="1" ht="12" customHeight="1" thickBot="1">
      <c r="A22" s="179" t="s">
        <v>74</v>
      </c>
      <c r="B22" s="206" t="s">
        <v>321</v>
      </c>
      <c r="C22" s="336"/>
      <c r="D22" s="336"/>
      <c r="E22" s="326"/>
      <c r="F22" s="326"/>
    </row>
    <row r="23" spans="1:6" s="184" customFormat="1" ht="12" customHeight="1" thickBot="1">
      <c r="A23" s="179" t="s">
        <v>75</v>
      </c>
      <c r="B23" s="206" t="s">
        <v>322</v>
      </c>
      <c r="C23" s="336"/>
      <c r="D23" s="336"/>
      <c r="E23" s="326"/>
      <c r="F23" s="326"/>
    </row>
    <row r="24" spans="1:6" s="184" customFormat="1" ht="12" customHeight="1" thickBot="1">
      <c r="A24" s="179" t="s">
        <v>76</v>
      </c>
      <c r="B24" s="206" t="s">
        <v>439</v>
      </c>
      <c r="C24" s="336"/>
      <c r="D24" s="336"/>
      <c r="E24" s="326"/>
      <c r="F24" s="326"/>
    </row>
    <row r="25" spans="1:6" s="184" customFormat="1" ht="12" customHeight="1" thickBot="1">
      <c r="A25" s="68" t="s">
        <v>9</v>
      </c>
      <c r="B25" s="213" t="s">
        <v>121</v>
      </c>
      <c r="C25" s="337"/>
      <c r="D25" s="337"/>
      <c r="E25" s="326"/>
      <c r="F25" s="326"/>
    </row>
    <row r="26" spans="1:6" s="184" customFormat="1" ht="12" customHeight="1" thickBot="1">
      <c r="A26" s="68" t="s">
        <v>10</v>
      </c>
      <c r="B26" s="213" t="s">
        <v>323</v>
      </c>
      <c r="C26" s="335">
        <f>+C27+C28</f>
        <v>0</v>
      </c>
      <c r="D26" s="335"/>
      <c r="E26" s="326"/>
      <c r="F26" s="326"/>
    </row>
    <row r="27" spans="1:6" s="184" customFormat="1" ht="12" customHeight="1" thickBot="1">
      <c r="A27" s="180" t="s">
        <v>187</v>
      </c>
      <c r="B27" s="330" t="s">
        <v>321</v>
      </c>
      <c r="C27" s="338"/>
      <c r="D27" s="338"/>
      <c r="E27" s="326"/>
      <c r="F27" s="326"/>
    </row>
    <row r="28" spans="1:6" s="184" customFormat="1" ht="12" customHeight="1" thickBot="1">
      <c r="A28" s="180" t="s">
        <v>190</v>
      </c>
      <c r="B28" s="331" t="s">
        <v>324</v>
      </c>
      <c r="C28" s="338"/>
      <c r="D28" s="338"/>
      <c r="E28" s="326"/>
      <c r="F28" s="326"/>
    </row>
    <row r="29" spans="1:6" s="184" customFormat="1" ht="12" customHeight="1" thickBot="1">
      <c r="A29" s="179" t="s">
        <v>191</v>
      </c>
      <c r="B29" s="332" t="s">
        <v>440</v>
      </c>
      <c r="C29" s="338"/>
      <c r="D29" s="338"/>
      <c r="E29" s="326"/>
      <c r="F29" s="326"/>
    </row>
    <row r="30" spans="1:6" s="184" customFormat="1" ht="12" customHeight="1" thickBot="1">
      <c r="A30" s="68" t="s">
        <v>11</v>
      </c>
      <c r="B30" s="213" t="s">
        <v>325</v>
      </c>
      <c r="C30" s="335">
        <f>+C31+C32+C33</f>
        <v>0</v>
      </c>
      <c r="D30" s="335"/>
      <c r="E30" s="326"/>
      <c r="F30" s="326"/>
    </row>
    <row r="31" spans="1:6" s="184" customFormat="1" ht="12" customHeight="1" thickBot="1">
      <c r="A31" s="180" t="s">
        <v>60</v>
      </c>
      <c r="B31" s="330" t="s">
        <v>214</v>
      </c>
      <c r="C31" s="338"/>
      <c r="D31" s="338"/>
      <c r="E31" s="326"/>
      <c r="F31" s="326"/>
    </row>
    <row r="32" spans="1:6" s="184" customFormat="1" ht="12" customHeight="1" thickBot="1">
      <c r="A32" s="180" t="s">
        <v>61</v>
      </c>
      <c r="B32" s="331" t="s">
        <v>215</v>
      </c>
      <c r="C32" s="338"/>
      <c r="D32" s="338"/>
      <c r="E32" s="326"/>
      <c r="F32" s="326"/>
    </row>
    <row r="33" spans="1:6" s="184" customFormat="1" ht="12" customHeight="1" thickBot="1">
      <c r="A33" s="179" t="s">
        <v>62</v>
      </c>
      <c r="B33" s="332" t="s">
        <v>216</v>
      </c>
      <c r="C33" s="338"/>
      <c r="D33" s="338"/>
      <c r="E33" s="326"/>
      <c r="F33" s="326"/>
    </row>
    <row r="34" spans="1:6" s="140" customFormat="1" ht="12" customHeight="1" thickBot="1">
      <c r="A34" s="68" t="s">
        <v>12</v>
      </c>
      <c r="B34" s="213" t="s">
        <v>301</v>
      </c>
      <c r="C34" s="337"/>
      <c r="D34" s="337"/>
      <c r="E34" s="325"/>
      <c r="F34" s="325"/>
    </row>
    <row r="35" spans="1:6" s="140" customFormat="1" ht="12" customHeight="1" thickBot="1">
      <c r="A35" s="68" t="s">
        <v>13</v>
      </c>
      <c r="B35" s="213" t="s">
        <v>326</v>
      </c>
      <c r="C35" s="337"/>
      <c r="D35" s="337"/>
      <c r="E35" s="325"/>
      <c r="F35" s="325"/>
    </row>
    <row r="36" spans="1:6" s="140" customFormat="1" ht="12" customHeight="1" thickBot="1">
      <c r="A36" s="66" t="s">
        <v>14</v>
      </c>
      <c r="B36" s="213" t="s">
        <v>441</v>
      </c>
      <c r="C36" s="335">
        <f>+C8+C20+C25+C26+C30+C34+C35</f>
        <v>0</v>
      </c>
      <c r="D36" s="335"/>
      <c r="E36" s="325"/>
      <c r="F36" s="325"/>
    </row>
    <row r="37" spans="1:6" s="140" customFormat="1" ht="12" customHeight="1" thickBot="1">
      <c r="A37" s="92" t="s">
        <v>15</v>
      </c>
      <c r="B37" s="213" t="s">
        <v>328</v>
      </c>
      <c r="C37" s="335">
        <f>+C38+C39+C40</f>
        <v>36203</v>
      </c>
      <c r="D37" s="335">
        <v>42844</v>
      </c>
      <c r="E37" s="373"/>
      <c r="F37" s="373">
        <v>42844</v>
      </c>
    </row>
    <row r="38" spans="1:6" s="140" customFormat="1" ht="12" customHeight="1" thickBot="1">
      <c r="A38" s="180" t="s">
        <v>329</v>
      </c>
      <c r="B38" s="330" t="s">
        <v>160</v>
      </c>
      <c r="C38" s="338"/>
      <c r="D38" s="338"/>
      <c r="E38" s="325"/>
      <c r="F38" s="325"/>
    </row>
    <row r="39" spans="1:6" s="140" customFormat="1" ht="12" customHeight="1" thickBot="1">
      <c r="A39" s="180" t="s">
        <v>330</v>
      </c>
      <c r="B39" s="331" t="s">
        <v>2</v>
      </c>
      <c r="C39" s="338"/>
      <c r="D39" s="338"/>
      <c r="E39" s="325"/>
      <c r="F39" s="325"/>
    </row>
    <row r="40" spans="1:6" s="184" customFormat="1" ht="12" customHeight="1" thickBot="1">
      <c r="A40" s="179" t="s">
        <v>331</v>
      </c>
      <c r="B40" s="332" t="s">
        <v>332</v>
      </c>
      <c r="C40" s="338">
        <v>36203</v>
      </c>
      <c r="D40" s="338">
        <v>42844</v>
      </c>
      <c r="E40" s="371"/>
      <c r="F40" s="371">
        <v>42844</v>
      </c>
    </row>
    <row r="41" spans="1:6" s="184" customFormat="1" ht="15" customHeight="1" thickBot="1">
      <c r="A41" s="92" t="s">
        <v>16</v>
      </c>
      <c r="B41" s="333" t="s">
        <v>333</v>
      </c>
      <c r="C41" s="339">
        <f>+C36+C37</f>
        <v>36203</v>
      </c>
      <c r="D41" s="339">
        <v>42844</v>
      </c>
      <c r="E41" s="373"/>
      <c r="F41" s="373">
        <v>42844</v>
      </c>
    </row>
    <row r="42" spans="1:6" s="184" customFormat="1" ht="15" customHeight="1" thickBot="1">
      <c r="A42" s="93"/>
      <c r="B42" s="94"/>
      <c r="C42" s="339"/>
      <c r="D42" s="339"/>
      <c r="E42" s="326"/>
      <c r="F42" s="326"/>
    </row>
    <row r="43" spans="1:6" ht="13.5" thickBot="1">
      <c r="A43" s="95"/>
      <c r="B43" s="96"/>
      <c r="C43" s="340"/>
      <c r="D43" s="340"/>
      <c r="E43" s="323"/>
      <c r="F43" s="323"/>
    </row>
    <row r="44" spans="1:6" s="183" customFormat="1" ht="16.5" customHeight="1" thickBot="1">
      <c r="A44" s="97"/>
      <c r="B44" s="98" t="s">
        <v>45</v>
      </c>
      <c r="C44" s="339"/>
      <c r="D44" s="339"/>
      <c r="E44" s="324"/>
      <c r="F44" s="324"/>
    </row>
    <row r="45" spans="1:6" s="185" customFormat="1" ht="12" customHeight="1" thickBot="1">
      <c r="A45" s="68" t="s">
        <v>7</v>
      </c>
      <c r="B45" s="213" t="s">
        <v>334</v>
      </c>
      <c r="C45" s="335">
        <f>SUM(C46:C50)</f>
        <v>36203</v>
      </c>
      <c r="D45" s="335">
        <v>42844</v>
      </c>
      <c r="E45" s="373"/>
      <c r="F45" s="373">
        <v>42844</v>
      </c>
    </row>
    <row r="46" spans="1:6" ht="12" customHeight="1" thickBot="1">
      <c r="A46" s="179" t="s">
        <v>67</v>
      </c>
      <c r="B46" s="211" t="s">
        <v>37</v>
      </c>
      <c r="C46" s="338">
        <v>24045</v>
      </c>
      <c r="D46" s="338">
        <v>29296</v>
      </c>
      <c r="E46" s="372"/>
      <c r="F46" s="372">
        <v>29296</v>
      </c>
    </row>
    <row r="47" spans="1:6" ht="12" customHeight="1" thickBot="1">
      <c r="A47" s="179" t="s">
        <v>68</v>
      </c>
      <c r="B47" s="206" t="s">
        <v>130</v>
      </c>
      <c r="C47" s="338">
        <v>6578</v>
      </c>
      <c r="D47" s="338">
        <v>7968</v>
      </c>
      <c r="E47" s="372"/>
      <c r="F47" s="372">
        <v>7968</v>
      </c>
    </row>
    <row r="48" spans="1:6" ht="12" customHeight="1" thickBot="1">
      <c r="A48" s="179" t="s">
        <v>69</v>
      </c>
      <c r="B48" s="206" t="s">
        <v>96</v>
      </c>
      <c r="C48" s="338">
        <v>5580</v>
      </c>
      <c r="D48" s="338">
        <v>5580</v>
      </c>
      <c r="E48" s="323"/>
      <c r="F48" s="372">
        <v>5580</v>
      </c>
    </row>
    <row r="49" spans="1:6" ht="12" customHeight="1" thickBot="1">
      <c r="A49" s="179" t="s">
        <v>70</v>
      </c>
      <c r="B49" s="206" t="s">
        <v>131</v>
      </c>
      <c r="C49" s="338"/>
      <c r="D49" s="338"/>
      <c r="E49" s="323"/>
      <c r="F49" s="323"/>
    </row>
    <row r="50" spans="1:6" ht="12" customHeight="1" thickBot="1">
      <c r="A50" s="179" t="s">
        <v>104</v>
      </c>
      <c r="B50" s="206" t="s">
        <v>132</v>
      </c>
      <c r="C50" s="338"/>
      <c r="D50" s="338"/>
      <c r="E50" s="323"/>
      <c r="F50" s="323"/>
    </row>
    <row r="51" spans="1:6" ht="12" customHeight="1" thickBot="1">
      <c r="A51" s="68" t="s">
        <v>8</v>
      </c>
      <c r="B51" s="213" t="s">
        <v>335</v>
      </c>
      <c r="C51" s="335">
        <f>SUM(C52:C54)</f>
        <v>0</v>
      </c>
      <c r="D51" s="335"/>
      <c r="E51" s="323"/>
      <c r="F51" s="323"/>
    </row>
    <row r="52" spans="1:6" s="185" customFormat="1" ht="12" customHeight="1" thickBot="1">
      <c r="A52" s="179" t="s">
        <v>73</v>
      </c>
      <c r="B52" s="211" t="s">
        <v>150</v>
      </c>
      <c r="C52" s="338"/>
      <c r="D52" s="338"/>
      <c r="E52" s="327"/>
      <c r="F52" s="327"/>
    </row>
    <row r="53" spans="1:6" ht="12" customHeight="1" thickBot="1">
      <c r="A53" s="179" t="s">
        <v>74</v>
      </c>
      <c r="B53" s="206" t="s">
        <v>134</v>
      </c>
      <c r="C53" s="338"/>
      <c r="D53" s="338"/>
      <c r="E53" s="323"/>
      <c r="F53" s="323"/>
    </row>
    <row r="54" spans="1:6" ht="12" customHeight="1" thickBot="1">
      <c r="A54" s="179" t="s">
        <v>75</v>
      </c>
      <c r="B54" s="206" t="s">
        <v>46</v>
      </c>
      <c r="C54" s="338"/>
      <c r="D54" s="338"/>
      <c r="E54" s="323"/>
      <c r="F54" s="323"/>
    </row>
    <row r="55" spans="1:6" ht="12" customHeight="1" thickBot="1">
      <c r="A55" s="179" t="s">
        <v>76</v>
      </c>
      <c r="B55" s="206" t="s">
        <v>438</v>
      </c>
      <c r="C55" s="338"/>
      <c r="D55" s="338"/>
      <c r="E55" s="323"/>
      <c r="F55" s="323"/>
    </row>
    <row r="56" spans="1:6" ht="15" customHeight="1" thickBot="1">
      <c r="A56" s="68" t="s">
        <v>9</v>
      </c>
      <c r="B56" s="213" t="s">
        <v>4</v>
      </c>
      <c r="C56" s="337"/>
      <c r="D56" s="337"/>
      <c r="E56" s="323"/>
      <c r="F56" s="323"/>
    </row>
    <row r="57" spans="1:6" ht="13.5" thickBot="1">
      <c r="A57" s="68" t="s">
        <v>10</v>
      </c>
      <c r="B57" s="334" t="s">
        <v>442</v>
      </c>
      <c r="C57" s="339">
        <f>+C45+C51+C56</f>
        <v>36203</v>
      </c>
      <c r="D57" s="339">
        <v>42844</v>
      </c>
      <c r="E57" s="373"/>
      <c r="F57" s="373">
        <v>42844</v>
      </c>
    </row>
    <row r="58" spans="3:6" ht="15" customHeight="1" thickBot="1">
      <c r="C58" s="341"/>
      <c r="D58" s="341"/>
      <c r="E58" s="323"/>
      <c r="F58" s="323"/>
    </row>
    <row r="59" spans="1:6" ht="14.25" customHeight="1" thickBot="1">
      <c r="A59" s="101" t="s">
        <v>433</v>
      </c>
      <c r="B59" s="290"/>
      <c r="C59" s="342">
        <v>9</v>
      </c>
      <c r="D59" s="342">
        <v>9</v>
      </c>
      <c r="E59" s="323">
        <v>1</v>
      </c>
      <c r="F59" s="328">
        <v>10</v>
      </c>
    </row>
    <row r="60" spans="1:6" ht="13.5" thickBot="1">
      <c r="A60" s="101" t="s">
        <v>146</v>
      </c>
      <c r="B60" s="290"/>
      <c r="C60" s="342"/>
      <c r="D60" s="342"/>
      <c r="E60" s="323"/>
      <c r="F60" s="323"/>
    </row>
  </sheetData>
  <sheetProtection formatCells="0"/>
  <mergeCells count="3">
    <mergeCell ref="B2:F2"/>
    <mergeCell ref="B3:F3"/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tabSelected="1" zoomScale="145" zoomScaleNormal="145" workbookViewId="0" topLeftCell="B1">
      <selection activeCell="G1" sqref="G1"/>
    </sheetView>
  </sheetViews>
  <sheetFormatPr defaultColWidth="9.00390625" defaultRowHeight="12.75"/>
  <cols>
    <col min="1" max="1" width="13.875" style="99" customWidth="1"/>
    <col min="2" max="2" width="49.125" style="100" customWidth="1"/>
    <col min="3" max="3" width="9.375" style="100" customWidth="1"/>
    <col min="4" max="5" width="8.00390625" style="100" customWidth="1"/>
    <col min="6" max="16384" width="9.375" style="100" customWidth="1"/>
  </cols>
  <sheetData>
    <row r="1" spans="1:6" s="85" customFormat="1" ht="21" customHeight="1" thickBot="1">
      <c r="A1" s="84"/>
      <c r="B1" s="521" t="s">
        <v>517</v>
      </c>
      <c r="C1" s="522"/>
      <c r="D1" s="505"/>
      <c r="E1" s="505"/>
      <c r="F1" s="505"/>
    </row>
    <row r="2" spans="1:6" s="181" customFormat="1" ht="25.5" customHeight="1" thickBot="1" thickTop="1">
      <c r="A2" s="152" t="s">
        <v>144</v>
      </c>
      <c r="B2" s="510" t="s">
        <v>452</v>
      </c>
      <c r="C2" s="511"/>
      <c r="D2" s="511"/>
      <c r="E2" s="511"/>
      <c r="F2" s="512"/>
    </row>
    <row r="3" spans="1:6" s="181" customFormat="1" ht="25.5" thickBot="1" thickTop="1">
      <c r="A3" s="177" t="s">
        <v>143</v>
      </c>
      <c r="B3" s="510" t="s">
        <v>336</v>
      </c>
      <c r="C3" s="511"/>
      <c r="D3" s="511"/>
      <c r="E3" s="511"/>
      <c r="F3" s="512"/>
    </row>
    <row r="4" spans="1:3" s="182" customFormat="1" ht="15.75" customHeight="1" thickBot="1">
      <c r="A4" s="87"/>
      <c r="B4" s="87"/>
      <c r="C4" s="88" t="s">
        <v>41</v>
      </c>
    </row>
    <row r="5" spans="1:6" ht="48.75" thickBot="1">
      <c r="A5" s="153" t="s">
        <v>145</v>
      </c>
      <c r="B5" s="291" t="s">
        <v>42</v>
      </c>
      <c r="C5" s="365" t="s">
        <v>479</v>
      </c>
      <c r="D5" s="364" t="s">
        <v>496</v>
      </c>
      <c r="E5" s="364" t="s">
        <v>477</v>
      </c>
      <c r="F5" s="364" t="s">
        <v>480</v>
      </c>
    </row>
    <row r="6" spans="1:6" s="183" customFormat="1" ht="12.75" customHeight="1" thickBot="1">
      <c r="A6" s="66" t="s">
        <v>412</v>
      </c>
      <c r="B6" s="283" t="s">
        <v>413</v>
      </c>
      <c r="C6" s="345" t="s">
        <v>414</v>
      </c>
      <c r="D6" s="324"/>
      <c r="E6" s="324"/>
      <c r="F6" s="324"/>
    </row>
    <row r="7" spans="1:6" s="183" customFormat="1" ht="15.75" customHeight="1" thickBot="1">
      <c r="A7" s="90"/>
      <c r="B7" s="91" t="s">
        <v>44</v>
      </c>
      <c r="C7" s="265"/>
      <c r="D7" s="420"/>
      <c r="E7" s="324"/>
      <c r="F7" s="324"/>
    </row>
    <row r="8" spans="1:6" s="140" customFormat="1" ht="12" customHeight="1" thickBot="1">
      <c r="A8" s="66" t="s">
        <v>7</v>
      </c>
      <c r="B8" s="329" t="s">
        <v>434</v>
      </c>
      <c r="C8" s="335">
        <f>SUM(C9:C19)</f>
        <v>1000</v>
      </c>
      <c r="D8" s="373">
        <v>1000</v>
      </c>
      <c r="E8" s="325"/>
      <c r="F8" s="373">
        <v>1000</v>
      </c>
    </row>
    <row r="9" spans="1:6" s="140" customFormat="1" ht="12" customHeight="1" thickBot="1">
      <c r="A9" s="178" t="s">
        <v>67</v>
      </c>
      <c r="B9" s="205" t="s">
        <v>200</v>
      </c>
      <c r="C9" s="336"/>
      <c r="D9" s="421"/>
      <c r="E9" s="325"/>
      <c r="F9" s="373"/>
    </row>
    <row r="10" spans="1:6" s="140" customFormat="1" ht="12" customHeight="1" thickBot="1">
      <c r="A10" s="179" t="s">
        <v>68</v>
      </c>
      <c r="B10" s="206" t="s">
        <v>201</v>
      </c>
      <c r="C10" s="336">
        <v>200</v>
      </c>
      <c r="D10" s="371">
        <v>200</v>
      </c>
      <c r="E10" s="325"/>
      <c r="F10" s="372">
        <v>200</v>
      </c>
    </row>
    <row r="11" spans="1:6" s="140" customFormat="1" ht="12" customHeight="1" thickBot="1">
      <c r="A11" s="179" t="s">
        <v>69</v>
      </c>
      <c r="B11" s="206" t="s">
        <v>202</v>
      </c>
      <c r="C11" s="336"/>
      <c r="D11" s="421"/>
      <c r="E11" s="325"/>
      <c r="F11" s="373"/>
    </row>
    <row r="12" spans="1:6" s="140" customFormat="1" ht="12" customHeight="1" thickBot="1">
      <c r="A12" s="179" t="s">
        <v>70</v>
      </c>
      <c r="B12" s="206" t="s">
        <v>203</v>
      </c>
      <c r="C12" s="336">
        <v>800</v>
      </c>
      <c r="D12" s="371">
        <v>800</v>
      </c>
      <c r="E12" s="325"/>
      <c r="F12" s="372">
        <v>800</v>
      </c>
    </row>
    <row r="13" spans="1:6" s="140" customFormat="1" ht="12" customHeight="1" thickBot="1">
      <c r="A13" s="179" t="s">
        <v>104</v>
      </c>
      <c r="B13" s="206" t="s">
        <v>204</v>
      </c>
      <c r="C13" s="336"/>
      <c r="D13" s="421"/>
      <c r="E13" s="325"/>
      <c r="F13" s="325"/>
    </row>
    <row r="14" spans="1:6" s="140" customFormat="1" ht="12" customHeight="1" thickBot="1">
      <c r="A14" s="179" t="s">
        <v>71</v>
      </c>
      <c r="B14" s="206" t="s">
        <v>318</v>
      </c>
      <c r="C14" s="336"/>
      <c r="D14" s="421"/>
      <c r="E14" s="325"/>
      <c r="F14" s="325"/>
    </row>
    <row r="15" spans="1:6" s="140" customFormat="1" ht="12" customHeight="1" thickBot="1">
      <c r="A15" s="179" t="s">
        <v>72</v>
      </c>
      <c r="B15" s="212" t="s">
        <v>319</v>
      </c>
      <c r="C15" s="336"/>
      <c r="D15" s="421"/>
      <c r="E15" s="325"/>
      <c r="F15" s="325"/>
    </row>
    <row r="16" spans="1:6" s="140" customFormat="1" ht="12" customHeight="1" thickBot="1">
      <c r="A16" s="179" t="s">
        <v>79</v>
      </c>
      <c r="B16" s="206" t="s">
        <v>207</v>
      </c>
      <c r="C16" s="336"/>
      <c r="D16" s="421"/>
      <c r="E16" s="325"/>
      <c r="F16" s="325"/>
    </row>
    <row r="17" spans="1:6" s="184" customFormat="1" ht="12" customHeight="1" thickBot="1">
      <c r="A17" s="179" t="s">
        <v>80</v>
      </c>
      <c r="B17" s="206" t="s">
        <v>208</v>
      </c>
      <c r="C17" s="336"/>
      <c r="D17" s="419"/>
      <c r="E17" s="326"/>
      <c r="F17" s="326"/>
    </row>
    <row r="18" spans="1:6" s="184" customFormat="1" ht="12" customHeight="1" thickBot="1">
      <c r="A18" s="179" t="s">
        <v>81</v>
      </c>
      <c r="B18" s="206" t="s">
        <v>352</v>
      </c>
      <c r="C18" s="336"/>
      <c r="D18" s="419"/>
      <c r="E18" s="326"/>
      <c r="F18" s="326"/>
    </row>
    <row r="19" spans="1:6" s="184" customFormat="1" ht="12" customHeight="1" thickBot="1">
      <c r="A19" s="179" t="s">
        <v>82</v>
      </c>
      <c r="B19" s="212" t="s">
        <v>209</v>
      </c>
      <c r="C19" s="336"/>
      <c r="D19" s="371"/>
      <c r="E19" s="326"/>
      <c r="F19" s="326"/>
    </row>
    <row r="20" spans="1:6" s="140" customFormat="1" ht="12" customHeight="1" thickBot="1">
      <c r="A20" s="66" t="s">
        <v>8</v>
      </c>
      <c r="B20" s="329" t="s">
        <v>320</v>
      </c>
      <c r="C20" s="335">
        <f>SUM(C21:C23)</f>
        <v>0</v>
      </c>
      <c r="D20" s="430">
        <v>160</v>
      </c>
      <c r="E20" s="430"/>
      <c r="F20" s="430">
        <v>160</v>
      </c>
    </row>
    <row r="21" spans="1:6" s="184" customFormat="1" ht="12" customHeight="1" thickBot="1">
      <c r="A21" s="179" t="s">
        <v>73</v>
      </c>
      <c r="B21" s="211" t="s">
        <v>177</v>
      </c>
      <c r="C21" s="336"/>
      <c r="D21" s="371"/>
      <c r="E21" s="326"/>
      <c r="F21" s="326"/>
    </row>
    <row r="22" spans="1:6" s="184" customFormat="1" ht="12" customHeight="1" thickBot="1">
      <c r="A22" s="179" t="s">
        <v>74</v>
      </c>
      <c r="B22" s="206" t="s">
        <v>321</v>
      </c>
      <c r="C22" s="336"/>
      <c r="D22" s="371"/>
      <c r="E22" s="326"/>
      <c r="F22" s="326"/>
    </row>
    <row r="23" spans="1:6" s="184" customFormat="1" ht="12" customHeight="1" thickBot="1">
      <c r="A23" s="179" t="s">
        <v>75</v>
      </c>
      <c r="B23" s="206" t="s">
        <v>322</v>
      </c>
      <c r="C23" s="336"/>
      <c r="D23" s="371">
        <v>160</v>
      </c>
      <c r="E23" s="371"/>
      <c r="F23" s="371">
        <v>160</v>
      </c>
    </row>
    <row r="24" spans="1:6" s="184" customFormat="1" ht="12" customHeight="1" thickBot="1">
      <c r="A24" s="179" t="s">
        <v>76</v>
      </c>
      <c r="B24" s="206" t="s">
        <v>439</v>
      </c>
      <c r="C24" s="336"/>
      <c r="D24" s="371"/>
      <c r="E24" s="326"/>
      <c r="F24" s="326"/>
    </row>
    <row r="25" spans="1:6" s="184" customFormat="1" ht="12" customHeight="1" thickBot="1">
      <c r="A25" s="68" t="s">
        <v>9</v>
      </c>
      <c r="B25" s="213" t="s">
        <v>121</v>
      </c>
      <c r="C25" s="337"/>
      <c r="D25" s="326"/>
      <c r="E25" s="326"/>
      <c r="F25" s="326"/>
    </row>
    <row r="26" spans="1:6" s="184" customFormat="1" ht="12" customHeight="1" thickBot="1">
      <c r="A26" s="68" t="s">
        <v>10</v>
      </c>
      <c r="B26" s="213" t="s">
        <v>323</v>
      </c>
      <c r="C26" s="335">
        <f>+C27+C28</f>
        <v>0</v>
      </c>
      <c r="D26" s="326"/>
      <c r="E26" s="326"/>
      <c r="F26" s="326"/>
    </row>
    <row r="27" spans="1:6" s="184" customFormat="1" ht="12" customHeight="1" thickBot="1">
      <c r="A27" s="180" t="s">
        <v>187</v>
      </c>
      <c r="B27" s="330" t="s">
        <v>321</v>
      </c>
      <c r="C27" s="338"/>
      <c r="D27" s="326"/>
      <c r="E27" s="326"/>
      <c r="F27" s="326"/>
    </row>
    <row r="28" spans="1:6" s="184" customFormat="1" ht="12" customHeight="1" thickBot="1">
      <c r="A28" s="180" t="s">
        <v>190</v>
      </c>
      <c r="B28" s="331" t="s">
        <v>324</v>
      </c>
      <c r="C28" s="338"/>
      <c r="D28" s="326"/>
      <c r="E28" s="326"/>
      <c r="F28" s="326"/>
    </row>
    <row r="29" spans="1:6" s="184" customFormat="1" ht="12" customHeight="1" thickBot="1">
      <c r="A29" s="179" t="s">
        <v>191</v>
      </c>
      <c r="B29" s="332" t="s">
        <v>440</v>
      </c>
      <c r="C29" s="338"/>
      <c r="D29" s="326"/>
      <c r="E29" s="326"/>
      <c r="F29" s="326"/>
    </row>
    <row r="30" spans="1:6" s="184" customFormat="1" ht="12" customHeight="1" thickBot="1">
      <c r="A30" s="68" t="s">
        <v>11</v>
      </c>
      <c r="B30" s="213" t="s">
        <v>325</v>
      </c>
      <c r="C30" s="335">
        <f>+C31+C32+C33</f>
        <v>0</v>
      </c>
      <c r="D30" s="326"/>
      <c r="E30" s="326"/>
      <c r="F30" s="326"/>
    </row>
    <row r="31" spans="1:6" s="184" customFormat="1" ht="12" customHeight="1" thickBot="1">
      <c r="A31" s="180" t="s">
        <v>60</v>
      </c>
      <c r="B31" s="330" t="s">
        <v>214</v>
      </c>
      <c r="C31" s="338"/>
      <c r="D31" s="326"/>
      <c r="E31" s="326"/>
      <c r="F31" s="326"/>
    </row>
    <row r="32" spans="1:6" s="184" customFormat="1" ht="12" customHeight="1" thickBot="1">
      <c r="A32" s="180" t="s">
        <v>61</v>
      </c>
      <c r="B32" s="331" t="s">
        <v>215</v>
      </c>
      <c r="C32" s="338"/>
      <c r="D32" s="326"/>
      <c r="E32" s="326"/>
      <c r="F32" s="326"/>
    </row>
    <row r="33" spans="1:6" s="184" customFormat="1" ht="12" customHeight="1" thickBot="1">
      <c r="A33" s="179" t="s">
        <v>62</v>
      </c>
      <c r="B33" s="332" t="s">
        <v>216</v>
      </c>
      <c r="C33" s="338"/>
      <c r="D33" s="326"/>
      <c r="E33" s="326"/>
      <c r="F33" s="326"/>
    </row>
    <row r="34" spans="1:6" s="140" customFormat="1" ht="12" customHeight="1" thickBot="1">
      <c r="A34" s="68" t="s">
        <v>12</v>
      </c>
      <c r="B34" s="213" t="s">
        <v>301</v>
      </c>
      <c r="C34" s="337"/>
      <c r="D34" s="325"/>
      <c r="E34" s="325"/>
      <c r="F34" s="325"/>
    </row>
    <row r="35" spans="1:6" s="140" customFormat="1" ht="12" customHeight="1" thickBot="1">
      <c r="A35" s="68" t="s">
        <v>13</v>
      </c>
      <c r="B35" s="213" t="s">
        <v>326</v>
      </c>
      <c r="C35" s="337"/>
      <c r="D35" s="325"/>
      <c r="E35" s="325"/>
      <c r="F35" s="325"/>
    </row>
    <row r="36" spans="1:6" s="140" customFormat="1" ht="12" customHeight="1" thickBot="1">
      <c r="A36" s="66" t="s">
        <v>14</v>
      </c>
      <c r="B36" s="213" t="s">
        <v>441</v>
      </c>
      <c r="C36" s="335">
        <f>+C8+C20+C25+C26+C30+C34+C35</f>
        <v>1000</v>
      </c>
      <c r="D36" s="373">
        <v>1160</v>
      </c>
      <c r="E36" s="373"/>
      <c r="F36" s="373">
        <v>1160</v>
      </c>
    </row>
    <row r="37" spans="1:6" s="140" customFormat="1" ht="12" customHeight="1" thickBot="1">
      <c r="A37" s="92" t="s">
        <v>15</v>
      </c>
      <c r="B37" s="213" t="s">
        <v>328</v>
      </c>
      <c r="C37" s="335">
        <f>+C38+C39+C40</f>
        <v>17365</v>
      </c>
      <c r="D37" s="373">
        <v>17788</v>
      </c>
      <c r="E37" s="373"/>
      <c r="F37" s="373">
        <v>17788</v>
      </c>
    </row>
    <row r="38" spans="1:6" s="140" customFormat="1" ht="12" customHeight="1" thickBot="1">
      <c r="A38" s="180" t="s">
        <v>329</v>
      </c>
      <c r="B38" s="330" t="s">
        <v>160</v>
      </c>
      <c r="C38" s="338"/>
      <c r="D38" s="372"/>
      <c r="E38" s="372"/>
      <c r="F38" s="372"/>
    </row>
    <row r="39" spans="1:6" s="140" customFormat="1" ht="12" customHeight="1" thickBot="1">
      <c r="A39" s="180" t="s">
        <v>330</v>
      </c>
      <c r="B39" s="331" t="s">
        <v>2</v>
      </c>
      <c r="C39" s="338"/>
      <c r="D39" s="372"/>
      <c r="E39" s="372"/>
      <c r="F39" s="372"/>
    </row>
    <row r="40" spans="1:6" s="184" customFormat="1" ht="12" customHeight="1" thickBot="1">
      <c r="A40" s="179" t="s">
        <v>331</v>
      </c>
      <c r="B40" s="332" t="s">
        <v>332</v>
      </c>
      <c r="C40" s="338">
        <v>17365</v>
      </c>
      <c r="D40" s="372">
        <v>17788</v>
      </c>
      <c r="E40" s="372"/>
      <c r="F40" s="372">
        <v>17788</v>
      </c>
    </row>
    <row r="41" spans="1:6" s="184" customFormat="1" ht="15" customHeight="1" thickBot="1">
      <c r="A41" s="92" t="s">
        <v>16</v>
      </c>
      <c r="B41" s="333" t="s">
        <v>333</v>
      </c>
      <c r="C41" s="339">
        <f>+C36+C37</f>
        <v>18365</v>
      </c>
      <c r="D41" s="373">
        <v>18948</v>
      </c>
      <c r="E41" s="373"/>
      <c r="F41" s="373">
        <v>18948</v>
      </c>
    </row>
    <row r="42" spans="1:6" s="184" customFormat="1" ht="15" customHeight="1" thickBot="1">
      <c r="A42" s="93"/>
      <c r="B42" s="94"/>
      <c r="C42" s="339"/>
      <c r="D42" s="372"/>
      <c r="E42" s="372"/>
      <c r="F42" s="372"/>
    </row>
    <row r="43" spans="1:6" ht="13.5" thickBot="1">
      <c r="A43" s="95"/>
      <c r="B43" s="96"/>
      <c r="C43" s="340"/>
      <c r="D43" s="372"/>
      <c r="E43" s="372"/>
      <c r="F43" s="372"/>
    </row>
    <row r="44" spans="1:6" s="183" customFormat="1" ht="16.5" customHeight="1" thickBot="1">
      <c r="A44" s="97"/>
      <c r="B44" s="98" t="s">
        <v>45</v>
      </c>
      <c r="C44" s="339"/>
      <c r="D44" s="422"/>
      <c r="E44" s="422"/>
      <c r="F44" s="422"/>
    </row>
    <row r="45" spans="1:6" s="185" customFormat="1" ht="12" customHeight="1" thickBot="1">
      <c r="A45" s="68" t="s">
        <v>7</v>
      </c>
      <c r="B45" s="213" t="s">
        <v>334</v>
      </c>
      <c r="C45" s="335">
        <f>SUM(C46:C50)</f>
        <v>18365</v>
      </c>
      <c r="D45" s="373">
        <v>18948</v>
      </c>
      <c r="E45" s="373"/>
      <c r="F45" s="373">
        <v>18948</v>
      </c>
    </row>
    <row r="46" spans="1:6" ht="12" customHeight="1" thickBot="1">
      <c r="A46" s="179" t="s">
        <v>67</v>
      </c>
      <c r="B46" s="211" t="s">
        <v>37</v>
      </c>
      <c r="C46" s="338">
        <v>5934</v>
      </c>
      <c r="D46" s="372">
        <v>6003</v>
      </c>
      <c r="E46" s="372">
        <v>-10</v>
      </c>
      <c r="F46" s="372">
        <v>5993</v>
      </c>
    </row>
    <row r="47" spans="1:6" ht="12" customHeight="1" thickBot="1">
      <c r="A47" s="179" t="s">
        <v>68</v>
      </c>
      <c r="B47" s="206" t="s">
        <v>130</v>
      </c>
      <c r="C47" s="338">
        <v>1593</v>
      </c>
      <c r="D47" s="372">
        <v>1612</v>
      </c>
      <c r="E47" s="372">
        <v>10</v>
      </c>
      <c r="F47" s="372">
        <v>1622</v>
      </c>
    </row>
    <row r="48" spans="1:6" ht="12" customHeight="1" thickBot="1">
      <c r="A48" s="179" t="s">
        <v>69</v>
      </c>
      <c r="B48" s="206" t="s">
        <v>96</v>
      </c>
      <c r="C48" s="338">
        <v>10838</v>
      </c>
      <c r="D48" s="372">
        <v>10928</v>
      </c>
      <c r="E48" s="372">
        <v>-1</v>
      </c>
      <c r="F48" s="372">
        <v>10927</v>
      </c>
    </row>
    <row r="49" spans="1:6" ht="12" customHeight="1" thickBot="1">
      <c r="A49" s="179" t="s">
        <v>70</v>
      </c>
      <c r="B49" s="206" t="s">
        <v>131</v>
      </c>
      <c r="C49" s="338"/>
      <c r="D49" s="372"/>
      <c r="E49" s="372"/>
      <c r="F49" s="372"/>
    </row>
    <row r="50" spans="1:6" ht="12" customHeight="1" thickBot="1">
      <c r="A50" s="179" t="s">
        <v>104</v>
      </c>
      <c r="B50" s="206" t="s">
        <v>132</v>
      </c>
      <c r="C50" s="338"/>
      <c r="D50" s="372"/>
      <c r="E50" s="372"/>
      <c r="F50" s="372"/>
    </row>
    <row r="51" spans="1:6" ht="12" customHeight="1" thickBot="1">
      <c r="A51" s="68" t="s">
        <v>8</v>
      </c>
      <c r="B51" s="213" t="s">
        <v>335</v>
      </c>
      <c r="C51" s="335">
        <f>SUM(C52:C54)</f>
        <v>0</v>
      </c>
      <c r="D51" s="372">
        <v>405</v>
      </c>
      <c r="E51" s="372">
        <v>1</v>
      </c>
      <c r="F51" s="372">
        <v>406</v>
      </c>
    </row>
    <row r="52" spans="1:6" s="185" customFormat="1" ht="12" customHeight="1" thickBot="1">
      <c r="A52" s="179" t="s">
        <v>73</v>
      </c>
      <c r="B52" s="211" t="s">
        <v>150</v>
      </c>
      <c r="C52" s="338"/>
      <c r="D52" s="372">
        <v>405</v>
      </c>
      <c r="E52" s="372">
        <v>1</v>
      </c>
      <c r="F52" s="372">
        <v>406</v>
      </c>
    </row>
    <row r="53" spans="1:6" ht="12" customHeight="1" thickBot="1">
      <c r="A53" s="179" t="s">
        <v>74</v>
      </c>
      <c r="B53" s="206" t="s">
        <v>134</v>
      </c>
      <c r="C53" s="338"/>
      <c r="D53" s="372"/>
      <c r="E53" s="372"/>
      <c r="F53" s="372"/>
    </row>
    <row r="54" spans="1:6" ht="12" customHeight="1" thickBot="1">
      <c r="A54" s="179" t="s">
        <v>75</v>
      </c>
      <c r="B54" s="206" t="s">
        <v>46</v>
      </c>
      <c r="C54" s="338"/>
      <c r="D54" s="372"/>
      <c r="E54" s="372"/>
      <c r="F54" s="372"/>
    </row>
    <row r="55" spans="1:6" ht="12" customHeight="1" thickBot="1">
      <c r="A55" s="179" t="s">
        <v>76</v>
      </c>
      <c r="B55" s="206" t="s">
        <v>438</v>
      </c>
      <c r="C55" s="338"/>
      <c r="D55" s="372"/>
      <c r="E55" s="372"/>
      <c r="F55" s="372"/>
    </row>
    <row r="56" spans="1:6" ht="15" customHeight="1" thickBot="1">
      <c r="A56" s="68" t="s">
        <v>9</v>
      </c>
      <c r="B56" s="213" t="s">
        <v>4</v>
      </c>
      <c r="C56" s="337"/>
      <c r="D56" s="372"/>
      <c r="E56" s="372"/>
      <c r="F56" s="372"/>
    </row>
    <row r="57" spans="1:7" ht="13.5" thickBot="1">
      <c r="A57" s="68" t="s">
        <v>10</v>
      </c>
      <c r="B57" s="334" t="s">
        <v>442</v>
      </c>
      <c r="C57" s="339">
        <f>+C45+C51+C56</f>
        <v>18365</v>
      </c>
      <c r="D57" s="373">
        <v>18948</v>
      </c>
      <c r="E57" s="373"/>
      <c r="F57" s="373">
        <v>18948</v>
      </c>
      <c r="G57" s="431"/>
    </row>
    <row r="58" spans="3:6" ht="15" customHeight="1" thickBot="1">
      <c r="C58" s="341"/>
      <c r="D58" s="323"/>
      <c r="E58" s="323"/>
      <c r="F58" s="323"/>
    </row>
    <row r="59" spans="1:6" ht="14.25" customHeight="1" thickBot="1">
      <c r="A59" s="101" t="s">
        <v>433</v>
      </c>
      <c r="B59" s="290"/>
      <c r="C59" s="342">
        <v>3</v>
      </c>
      <c r="D59" s="323">
        <v>3</v>
      </c>
      <c r="E59" s="323"/>
      <c r="F59" s="328">
        <v>3</v>
      </c>
    </row>
    <row r="60" spans="1:6" ht="13.5" thickBot="1">
      <c r="A60" s="101" t="s">
        <v>146</v>
      </c>
      <c r="B60" s="290"/>
      <c r="C60" s="342"/>
      <c r="D60" s="323"/>
      <c r="E60" s="323"/>
      <c r="F60" s="323"/>
    </row>
  </sheetData>
  <sheetProtection formatCells="0"/>
  <mergeCells count="3">
    <mergeCell ref="B3:F3"/>
    <mergeCell ref="B1:F1"/>
    <mergeCell ref="B2:F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64">
      <selection activeCell="G113" sqref="G113"/>
    </sheetView>
  </sheetViews>
  <sheetFormatPr defaultColWidth="9.00390625" defaultRowHeight="12.75"/>
  <cols>
    <col min="1" max="1" width="4.50390625" style="141" customWidth="1"/>
    <col min="2" max="2" width="55.00390625" style="141" customWidth="1"/>
    <col min="3" max="3" width="0.12890625" style="141" hidden="1" customWidth="1"/>
    <col min="4" max="4" width="13.125" style="142" customWidth="1"/>
    <col min="5" max="6" width="10.00390625" style="155" customWidth="1"/>
    <col min="7" max="7" width="11.875" style="155" customWidth="1"/>
    <col min="8" max="16384" width="9.375" style="155" customWidth="1"/>
  </cols>
  <sheetData>
    <row r="1" spans="1:4" ht="15.75" customHeight="1">
      <c r="A1" s="469" t="s">
        <v>5</v>
      </c>
      <c r="B1" s="469"/>
      <c r="C1" s="469"/>
      <c r="D1" s="469"/>
    </row>
    <row r="2" spans="1:7" ht="15.75" customHeight="1" thickBot="1">
      <c r="A2" s="470" t="s">
        <v>108</v>
      </c>
      <c r="B2" s="470"/>
      <c r="C2" s="382"/>
      <c r="D2" s="381"/>
      <c r="F2" s="465" t="s">
        <v>151</v>
      </c>
      <c r="G2" s="466"/>
    </row>
    <row r="3" spans="1:7" ht="37.5" customHeight="1" thickBot="1">
      <c r="A3" s="385" t="s">
        <v>55</v>
      </c>
      <c r="B3" s="385" t="s">
        <v>6</v>
      </c>
      <c r="C3" s="385"/>
      <c r="D3" s="385" t="str">
        <f>+CONCATENATE(LEFT(ÖSSZEFÜGGÉSEK!A5,4),". évi előirányzat")</f>
        <v>2015. évi előirányzat</v>
      </c>
      <c r="E3" s="380" t="s">
        <v>480</v>
      </c>
      <c r="F3" s="380" t="s">
        <v>477</v>
      </c>
      <c r="G3" s="380" t="s">
        <v>471</v>
      </c>
    </row>
    <row r="4" spans="1:7" s="156" customFormat="1" ht="12" customHeight="1" thickBot="1">
      <c r="A4" s="386" t="s">
        <v>412</v>
      </c>
      <c r="B4" s="386" t="s">
        <v>413</v>
      </c>
      <c r="C4" s="386"/>
      <c r="D4" s="386" t="s">
        <v>414</v>
      </c>
      <c r="E4" s="218"/>
      <c r="F4" s="218"/>
      <c r="G4" s="218"/>
    </row>
    <row r="5" spans="1:7" s="157" customFormat="1" ht="12" customHeight="1" thickBot="1">
      <c r="A5" s="387" t="s">
        <v>7</v>
      </c>
      <c r="B5" s="387" t="s">
        <v>171</v>
      </c>
      <c r="C5" s="387"/>
      <c r="D5" s="348">
        <f>+D6+D7+D8+D9+D10+D11</f>
        <v>173598</v>
      </c>
      <c r="E5" s="414">
        <v>201145</v>
      </c>
      <c r="F5" s="414">
        <v>4845</v>
      </c>
      <c r="G5" s="414">
        <v>205990</v>
      </c>
    </row>
    <row r="6" spans="1:7" s="157" customFormat="1" ht="12" customHeight="1" thickBot="1">
      <c r="A6" s="388" t="s">
        <v>67</v>
      </c>
      <c r="B6" s="389" t="s">
        <v>172</v>
      </c>
      <c r="C6" s="389"/>
      <c r="D6" s="349">
        <v>56641</v>
      </c>
      <c r="E6" s="218">
        <v>56640</v>
      </c>
      <c r="F6" s="218">
        <v>249</v>
      </c>
      <c r="G6" s="218">
        <v>56889</v>
      </c>
    </row>
    <row r="7" spans="1:7" s="157" customFormat="1" ht="12" customHeight="1" thickBot="1">
      <c r="A7" s="388" t="s">
        <v>68</v>
      </c>
      <c r="B7" s="389" t="s">
        <v>173</v>
      </c>
      <c r="C7" s="389"/>
      <c r="D7" s="349">
        <v>24619</v>
      </c>
      <c r="E7" s="218">
        <v>24619</v>
      </c>
      <c r="F7" s="218"/>
      <c r="G7" s="218">
        <v>24619</v>
      </c>
    </row>
    <row r="8" spans="1:7" s="157" customFormat="1" ht="12" customHeight="1" thickBot="1">
      <c r="A8" s="388" t="s">
        <v>69</v>
      </c>
      <c r="B8" s="389" t="s">
        <v>491</v>
      </c>
      <c r="C8" s="389"/>
      <c r="D8" s="349">
        <v>66484</v>
      </c>
      <c r="E8" s="218">
        <v>51635</v>
      </c>
      <c r="F8" s="218">
        <v>11383</v>
      </c>
      <c r="G8" s="218">
        <v>63018</v>
      </c>
    </row>
    <row r="9" spans="1:7" s="157" customFormat="1" ht="12" customHeight="1" thickBot="1">
      <c r="A9" s="388" t="s">
        <v>70</v>
      </c>
      <c r="B9" s="389" t="s">
        <v>175</v>
      </c>
      <c r="C9" s="389"/>
      <c r="D9" s="349">
        <v>2901</v>
      </c>
      <c r="E9" s="218">
        <v>2901</v>
      </c>
      <c r="F9" s="218"/>
      <c r="G9" s="218">
        <v>2901</v>
      </c>
    </row>
    <row r="10" spans="1:7" s="157" customFormat="1" ht="12" customHeight="1" thickBot="1">
      <c r="A10" s="388" t="s">
        <v>104</v>
      </c>
      <c r="B10" s="390" t="s">
        <v>348</v>
      </c>
      <c r="C10" s="390"/>
      <c r="D10" s="349">
        <v>22953</v>
      </c>
      <c r="E10" s="218">
        <v>65350</v>
      </c>
      <c r="F10" s="218">
        <v>-6787</v>
      </c>
      <c r="G10" s="218">
        <v>58563</v>
      </c>
    </row>
    <row r="11" spans="1:7" s="157" customFormat="1" ht="12" customHeight="1" thickBot="1">
      <c r="A11" s="388" t="s">
        <v>71</v>
      </c>
      <c r="B11" s="390" t="s">
        <v>349</v>
      </c>
      <c r="C11" s="390"/>
      <c r="D11" s="349"/>
      <c r="E11" s="218"/>
      <c r="F11" s="218"/>
      <c r="G11" s="218"/>
    </row>
    <row r="12" spans="1:7" s="157" customFormat="1" ht="12" customHeight="1" thickBot="1">
      <c r="A12" s="387" t="s">
        <v>8</v>
      </c>
      <c r="B12" s="391" t="s">
        <v>176</v>
      </c>
      <c r="C12" s="391"/>
      <c r="D12" s="348">
        <f>+D13+D14+D15+D16+D17</f>
        <v>27858</v>
      </c>
      <c r="E12" s="414">
        <v>60925</v>
      </c>
      <c r="F12" s="414">
        <v>7278</v>
      </c>
      <c r="G12" s="414">
        <v>68203</v>
      </c>
    </row>
    <row r="13" spans="1:7" s="157" customFormat="1" ht="12" customHeight="1" thickBot="1">
      <c r="A13" s="388" t="s">
        <v>73</v>
      </c>
      <c r="B13" s="389" t="s">
        <v>177</v>
      </c>
      <c r="C13" s="389"/>
      <c r="D13" s="349"/>
      <c r="E13" s="218"/>
      <c r="F13" s="218"/>
      <c r="G13" s="218"/>
    </row>
    <row r="14" spans="1:7" s="157" customFormat="1" ht="12" customHeight="1" thickBot="1">
      <c r="A14" s="388" t="s">
        <v>74</v>
      </c>
      <c r="B14" s="389" t="s">
        <v>495</v>
      </c>
      <c r="C14" s="389"/>
      <c r="D14" s="349"/>
      <c r="E14" s="218">
        <v>1263</v>
      </c>
      <c r="F14" s="218"/>
      <c r="G14" s="218">
        <v>1263</v>
      </c>
    </row>
    <row r="15" spans="1:7" s="157" customFormat="1" ht="12" customHeight="1" thickBot="1">
      <c r="A15" s="388" t="s">
        <v>75</v>
      </c>
      <c r="B15" s="389" t="s">
        <v>492</v>
      </c>
      <c r="C15" s="389"/>
      <c r="D15" s="349"/>
      <c r="E15" s="218"/>
      <c r="F15" s="218"/>
      <c r="G15" s="218"/>
    </row>
    <row r="16" spans="1:7" s="157" customFormat="1" ht="12" customHeight="1" thickBot="1">
      <c r="A16" s="388" t="s">
        <v>76</v>
      </c>
      <c r="B16" s="389" t="s">
        <v>493</v>
      </c>
      <c r="C16" s="389"/>
      <c r="D16" s="349"/>
      <c r="E16" s="218"/>
      <c r="F16" s="218"/>
      <c r="G16" s="218"/>
    </row>
    <row r="17" spans="1:7" s="157" customFormat="1" ht="12" customHeight="1" thickBot="1">
      <c r="A17" s="388" t="s">
        <v>77</v>
      </c>
      <c r="B17" s="389" t="s">
        <v>179</v>
      </c>
      <c r="C17" s="389"/>
      <c r="D17" s="349">
        <v>27858</v>
      </c>
      <c r="E17" s="218">
        <v>59662</v>
      </c>
      <c r="F17" s="218">
        <v>7278</v>
      </c>
      <c r="G17" s="218">
        <v>66940</v>
      </c>
    </row>
    <row r="18" spans="1:7" s="157" customFormat="1" ht="12" customHeight="1" thickBot="1">
      <c r="A18" s="388" t="s">
        <v>83</v>
      </c>
      <c r="B18" s="390" t="s">
        <v>180</v>
      </c>
      <c r="C18" s="390"/>
      <c r="D18" s="349"/>
      <c r="E18" s="218"/>
      <c r="F18" s="218"/>
      <c r="G18" s="219"/>
    </row>
    <row r="19" spans="1:8" s="157" customFormat="1" ht="12" customHeight="1" thickBot="1">
      <c r="A19" s="387" t="s">
        <v>9</v>
      </c>
      <c r="B19" s="387" t="s">
        <v>181</v>
      </c>
      <c r="C19" s="387"/>
      <c r="D19" s="348">
        <f>+D20+D21+D22+D23+D24</f>
        <v>0</v>
      </c>
      <c r="E19" s="414">
        <v>77004</v>
      </c>
      <c r="F19" s="414">
        <v>-5941</v>
      </c>
      <c r="G19" s="414">
        <v>71063</v>
      </c>
      <c r="H19" s="156"/>
    </row>
    <row r="20" spans="1:7" s="157" customFormat="1" ht="12" customHeight="1" thickBot="1">
      <c r="A20" s="388" t="s">
        <v>56</v>
      </c>
      <c r="B20" s="389" t="s">
        <v>182</v>
      </c>
      <c r="C20" s="389"/>
      <c r="D20" s="349"/>
      <c r="E20" s="219"/>
      <c r="F20" s="218">
        <v>44328</v>
      </c>
      <c r="G20" s="218">
        <v>44328</v>
      </c>
    </row>
    <row r="21" spans="1:7" s="157" customFormat="1" ht="12" customHeight="1" thickBot="1">
      <c r="A21" s="388" t="s">
        <v>57</v>
      </c>
      <c r="B21" s="389" t="s">
        <v>183</v>
      </c>
      <c r="C21" s="389"/>
      <c r="D21" s="349"/>
      <c r="E21" s="219"/>
      <c r="F21" s="219"/>
      <c r="G21" s="219"/>
    </row>
    <row r="22" spans="1:7" s="157" customFormat="1" ht="12" customHeight="1" thickBot="1">
      <c r="A22" s="388" t="s">
        <v>58</v>
      </c>
      <c r="B22" s="389" t="s">
        <v>340</v>
      </c>
      <c r="C22" s="389"/>
      <c r="D22" s="349"/>
      <c r="E22" s="219"/>
      <c r="F22" s="219"/>
      <c r="G22" s="219"/>
    </row>
    <row r="23" spans="1:7" s="157" customFormat="1" ht="12" customHeight="1" thickBot="1">
      <c r="A23" s="388" t="s">
        <v>59</v>
      </c>
      <c r="B23" s="389" t="s">
        <v>341</v>
      </c>
      <c r="C23" s="389"/>
      <c r="D23" s="349"/>
      <c r="E23" s="219"/>
      <c r="F23" s="219"/>
      <c r="G23" s="219"/>
    </row>
    <row r="24" spans="1:7" s="157" customFormat="1" ht="12" customHeight="1" thickBot="1">
      <c r="A24" s="388" t="s">
        <v>118</v>
      </c>
      <c r="B24" s="389" t="s">
        <v>184</v>
      </c>
      <c r="C24" s="389"/>
      <c r="D24" s="349"/>
      <c r="E24" s="218">
        <v>77004</v>
      </c>
      <c r="F24" s="218">
        <v>-50269</v>
      </c>
      <c r="G24" s="218">
        <v>26735</v>
      </c>
    </row>
    <row r="25" spans="1:7" s="157" customFormat="1" ht="12" customHeight="1" thickBot="1">
      <c r="A25" s="388" t="s">
        <v>119</v>
      </c>
      <c r="B25" s="389" t="s">
        <v>185</v>
      </c>
      <c r="C25" s="389"/>
      <c r="D25" s="349"/>
      <c r="E25" s="218">
        <v>46659</v>
      </c>
      <c r="F25" s="218"/>
      <c r="G25" s="218">
        <v>25104</v>
      </c>
    </row>
    <row r="26" spans="1:8" s="157" customFormat="1" ht="12" customHeight="1" thickBot="1">
      <c r="A26" s="387" t="s">
        <v>120</v>
      </c>
      <c r="B26" s="387" t="s">
        <v>186</v>
      </c>
      <c r="C26" s="387"/>
      <c r="D26" s="351">
        <f>+D27+D31+D32+D33</f>
        <v>39300</v>
      </c>
      <c r="E26" s="414">
        <v>46659</v>
      </c>
      <c r="F26" s="414"/>
      <c r="G26" s="414">
        <v>46659</v>
      </c>
      <c r="H26" s="156"/>
    </row>
    <row r="27" spans="1:8" s="157" customFormat="1" ht="12" customHeight="1" thickBot="1">
      <c r="A27" s="388" t="s">
        <v>187</v>
      </c>
      <c r="B27" s="389" t="s">
        <v>355</v>
      </c>
      <c r="C27" s="389"/>
      <c r="D27" s="352">
        <f>+D28+D29+D30</f>
        <v>33500</v>
      </c>
      <c r="E27" s="218">
        <v>40509</v>
      </c>
      <c r="F27" s="218"/>
      <c r="G27" s="218">
        <v>40509</v>
      </c>
      <c r="H27" s="156"/>
    </row>
    <row r="28" spans="1:8" s="157" customFormat="1" ht="12" customHeight="1" thickBot="1">
      <c r="A28" s="388" t="s">
        <v>188</v>
      </c>
      <c r="B28" s="389" t="s">
        <v>193</v>
      </c>
      <c r="C28" s="389"/>
      <c r="D28" s="349">
        <v>8500</v>
      </c>
      <c r="E28" s="218">
        <v>8500</v>
      </c>
      <c r="F28" s="218"/>
      <c r="G28" s="218">
        <v>8500</v>
      </c>
      <c r="H28" s="156"/>
    </row>
    <row r="29" spans="1:8" s="157" customFormat="1" ht="12" customHeight="1" thickBot="1">
      <c r="A29" s="388" t="s">
        <v>189</v>
      </c>
      <c r="B29" s="389" t="s">
        <v>194</v>
      </c>
      <c r="C29" s="389"/>
      <c r="D29" s="349"/>
      <c r="E29" s="218">
        <v>9</v>
      </c>
      <c r="F29" s="218"/>
      <c r="G29" s="218">
        <v>9</v>
      </c>
      <c r="H29" s="156"/>
    </row>
    <row r="30" spans="1:8" s="157" customFormat="1" ht="12" customHeight="1" thickBot="1">
      <c r="A30" s="388" t="s">
        <v>353</v>
      </c>
      <c r="B30" s="392" t="s">
        <v>354</v>
      </c>
      <c r="C30" s="392"/>
      <c r="D30" s="349">
        <v>25000</v>
      </c>
      <c r="E30" s="218">
        <v>32000</v>
      </c>
      <c r="F30" s="218"/>
      <c r="G30" s="218">
        <v>32000</v>
      </c>
      <c r="H30" s="156"/>
    </row>
    <row r="31" spans="1:8" s="157" customFormat="1" ht="12" customHeight="1" thickBot="1">
      <c r="A31" s="388" t="s">
        <v>190</v>
      </c>
      <c r="B31" s="389" t="s">
        <v>195</v>
      </c>
      <c r="C31" s="389"/>
      <c r="D31" s="349">
        <v>5500</v>
      </c>
      <c r="E31" s="218">
        <v>5500</v>
      </c>
      <c r="F31" s="218"/>
      <c r="G31" s="218">
        <v>5500</v>
      </c>
      <c r="H31" s="156"/>
    </row>
    <row r="32" spans="1:8" s="157" customFormat="1" ht="12" customHeight="1" thickBot="1">
      <c r="A32" s="388" t="s">
        <v>191</v>
      </c>
      <c r="B32" s="389" t="s">
        <v>196</v>
      </c>
      <c r="C32" s="389"/>
      <c r="D32" s="349">
        <v>100</v>
      </c>
      <c r="E32" s="218">
        <v>100</v>
      </c>
      <c r="F32" s="218"/>
      <c r="G32" s="218">
        <v>100</v>
      </c>
      <c r="H32" s="156"/>
    </row>
    <row r="33" spans="1:8" s="157" customFormat="1" ht="12" customHeight="1" thickBot="1">
      <c r="A33" s="388" t="s">
        <v>192</v>
      </c>
      <c r="B33" s="389" t="s">
        <v>197</v>
      </c>
      <c r="C33" s="389"/>
      <c r="D33" s="349">
        <v>200</v>
      </c>
      <c r="E33" s="218">
        <v>550</v>
      </c>
      <c r="F33" s="218"/>
      <c r="G33" s="218">
        <v>550</v>
      </c>
      <c r="H33" s="156"/>
    </row>
    <row r="34" spans="1:8" s="157" customFormat="1" ht="12" customHeight="1" thickBot="1">
      <c r="A34" s="387" t="s">
        <v>11</v>
      </c>
      <c r="B34" s="387" t="s">
        <v>350</v>
      </c>
      <c r="C34" s="387"/>
      <c r="D34" s="348">
        <f>SUM(D35:D45)</f>
        <v>33891</v>
      </c>
      <c r="E34" s="414">
        <v>38511</v>
      </c>
      <c r="F34" s="414">
        <v>23</v>
      </c>
      <c r="G34" s="414">
        <v>38534</v>
      </c>
      <c r="H34" s="156"/>
    </row>
    <row r="35" spans="1:8" s="157" customFormat="1" ht="12" customHeight="1" thickBot="1">
      <c r="A35" s="388" t="s">
        <v>60</v>
      </c>
      <c r="B35" s="389" t="s">
        <v>200</v>
      </c>
      <c r="C35" s="389"/>
      <c r="D35" s="349">
        <v>750</v>
      </c>
      <c r="E35" s="218">
        <v>750</v>
      </c>
      <c r="F35" s="218"/>
      <c r="G35" s="218">
        <v>750</v>
      </c>
      <c r="H35" s="156"/>
    </row>
    <row r="36" spans="1:8" s="157" customFormat="1" ht="12" customHeight="1" thickBot="1">
      <c r="A36" s="388" t="s">
        <v>61</v>
      </c>
      <c r="B36" s="389" t="s">
        <v>201</v>
      </c>
      <c r="C36" s="389"/>
      <c r="D36" s="349">
        <v>450</v>
      </c>
      <c r="E36" s="218">
        <v>450</v>
      </c>
      <c r="F36" s="218"/>
      <c r="G36" s="218">
        <v>450</v>
      </c>
      <c r="H36" s="156"/>
    </row>
    <row r="37" spans="1:8" s="157" customFormat="1" ht="12" customHeight="1" thickBot="1">
      <c r="A37" s="388" t="s">
        <v>62</v>
      </c>
      <c r="B37" s="389" t="s">
        <v>202</v>
      </c>
      <c r="C37" s="389"/>
      <c r="D37" s="349"/>
      <c r="E37" s="218"/>
      <c r="F37" s="218"/>
      <c r="G37" s="218"/>
      <c r="H37" s="156"/>
    </row>
    <row r="38" spans="1:8" s="157" customFormat="1" ht="12" customHeight="1" thickBot="1">
      <c r="A38" s="388" t="s">
        <v>122</v>
      </c>
      <c r="B38" s="389" t="s">
        <v>203</v>
      </c>
      <c r="C38" s="389"/>
      <c r="D38" s="349">
        <v>5522</v>
      </c>
      <c r="E38" s="218">
        <v>8908</v>
      </c>
      <c r="F38" s="218"/>
      <c r="G38" s="218">
        <v>8908</v>
      </c>
      <c r="H38" s="156"/>
    </row>
    <row r="39" spans="1:8" s="157" customFormat="1" ht="12" customHeight="1" thickBot="1">
      <c r="A39" s="388" t="s">
        <v>123</v>
      </c>
      <c r="B39" s="389" t="s">
        <v>204</v>
      </c>
      <c r="C39" s="389"/>
      <c r="D39" s="349">
        <v>21180</v>
      </c>
      <c r="E39" s="218">
        <v>21180</v>
      </c>
      <c r="F39" s="218"/>
      <c r="G39" s="218">
        <v>21180</v>
      </c>
      <c r="H39" s="156"/>
    </row>
    <row r="40" spans="1:8" s="157" customFormat="1" ht="12" customHeight="1" thickBot="1">
      <c r="A40" s="388" t="s">
        <v>124</v>
      </c>
      <c r="B40" s="389" t="s">
        <v>205</v>
      </c>
      <c r="C40" s="389"/>
      <c r="D40" s="349">
        <v>5989</v>
      </c>
      <c r="E40" s="218">
        <v>6903</v>
      </c>
      <c r="F40" s="218"/>
      <c r="G40" s="218">
        <v>6903</v>
      </c>
      <c r="H40" s="156"/>
    </row>
    <row r="41" spans="1:7" s="157" customFormat="1" ht="12" customHeight="1" thickBot="1">
      <c r="A41" s="388" t="s">
        <v>125</v>
      </c>
      <c r="B41" s="389" t="s">
        <v>206</v>
      </c>
      <c r="C41" s="389"/>
      <c r="D41" s="349"/>
      <c r="E41" s="219"/>
      <c r="F41" s="218">
        <v>23</v>
      </c>
      <c r="G41" s="218">
        <v>23</v>
      </c>
    </row>
    <row r="42" spans="1:7" s="157" customFormat="1" ht="12" customHeight="1" thickBot="1">
      <c r="A42" s="388" t="s">
        <v>126</v>
      </c>
      <c r="B42" s="389" t="s">
        <v>207</v>
      </c>
      <c r="C42" s="389"/>
      <c r="D42" s="349"/>
      <c r="E42" s="218">
        <v>70</v>
      </c>
      <c r="F42" s="218"/>
      <c r="G42" s="218">
        <v>70</v>
      </c>
    </row>
    <row r="43" spans="1:7" s="157" customFormat="1" ht="12" customHeight="1" thickBot="1">
      <c r="A43" s="388" t="s">
        <v>198</v>
      </c>
      <c r="B43" s="389" t="s">
        <v>208</v>
      </c>
      <c r="C43" s="389"/>
      <c r="D43" s="353"/>
      <c r="E43" s="218"/>
      <c r="F43" s="218"/>
      <c r="G43" s="218"/>
    </row>
    <row r="44" spans="1:7" s="157" customFormat="1" ht="12" customHeight="1" thickBot="1">
      <c r="A44" s="388" t="s">
        <v>199</v>
      </c>
      <c r="B44" s="389" t="s">
        <v>352</v>
      </c>
      <c r="C44" s="389"/>
      <c r="D44" s="353"/>
      <c r="E44" s="218"/>
      <c r="F44" s="218"/>
      <c r="G44" s="218"/>
    </row>
    <row r="45" spans="1:7" s="157" customFormat="1" ht="12" customHeight="1" thickBot="1">
      <c r="A45" s="388" t="s">
        <v>351</v>
      </c>
      <c r="B45" s="390" t="s">
        <v>209</v>
      </c>
      <c r="C45" s="390"/>
      <c r="D45" s="353"/>
      <c r="E45" s="218">
        <v>250</v>
      </c>
      <c r="F45" s="218"/>
      <c r="G45" s="218">
        <v>250</v>
      </c>
    </row>
    <row r="46" spans="1:7" s="157" customFormat="1" ht="12" customHeight="1" thickBot="1">
      <c r="A46" s="387" t="s">
        <v>12</v>
      </c>
      <c r="B46" s="387" t="s">
        <v>210</v>
      </c>
      <c r="C46" s="387"/>
      <c r="D46" s="348">
        <f>SUM(D47:D51)</f>
        <v>0</v>
      </c>
      <c r="E46" s="415">
        <v>54</v>
      </c>
      <c r="F46" s="415">
        <v>-23</v>
      </c>
      <c r="G46" s="415">
        <v>31</v>
      </c>
    </row>
    <row r="47" spans="1:7" s="157" customFormat="1" ht="12" customHeight="1" thickBot="1">
      <c r="A47" s="388" t="s">
        <v>63</v>
      </c>
      <c r="B47" s="389" t="s">
        <v>214</v>
      </c>
      <c r="C47" s="389"/>
      <c r="D47" s="353"/>
      <c r="E47" s="219"/>
      <c r="F47" s="219"/>
      <c r="G47" s="219"/>
    </row>
    <row r="48" spans="1:7" s="157" customFormat="1" ht="12" customHeight="1" thickBot="1">
      <c r="A48" s="388" t="s">
        <v>64</v>
      </c>
      <c r="B48" s="389" t="s">
        <v>215</v>
      </c>
      <c r="C48" s="389"/>
      <c r="D48" s="353"/>
      <c r="E48" s="219">
        <v>31</v>
      </c>
      <c r="F48" s="219"/>
      <c r="G48" s="219">
        <v>31</v>
      </c>
    </row>
    <row r="49" spans="1:7" s="157" customFormat="1" ht="12" customHeight="1" thickBot="1">
      <c r="A49" s="388" t="s">
        <v>211</v>
      </c>
      <c r="B49" s="389" t="s">
        <v>216</v>
      </c>
      <c r="C49" s="389"/>
      <c r="D49" s="353"/>
      <c r="E49" s="219"/>
      <c r="F49" s="219"/>
      <c r="G49" s="218"/>
    </row>
    <row r="50" spans="1:7" s="157" customFormat="1" ht="12" customHeight="1" thickBot="1">
      <c r="A50" s="388" t="s">
        <v>212</v>
      </c>
      <c r="B50" s="389" t="s">
        <v>217</v>
      </c>
      <c r="C50" s="389"/>
      <c r="D50" s="353"/>
      <c r="E50" s="219">
        <v>23</v>
      </c>
      <c r="F50" s="218">
        <v>-23</v>
      </c>
      <c r="G50" s="218">
        <v>0</v>
      </c>
    </row>
    <row r="51" spans="1:7" s="157" customFormat="1" ht="12" customHeight="1" thickBot="1">
      <c r="A51" s="388" t="s">
        <v>213</v>
      </c>
      <c r="B51" s="390" t="s">
        <v>218</v>
      </c>
      <c r="C51" s="390"/>
      <c r="D51" s="353"/>
      <c r="E51" s="219"/>
      <c r="F51" s="219"/>
      <c r="G51" s="219"/>
    </row>
    <row r="52" spans="1:7" s="157" customFormat="1" ht="12" customHeight="1" thickBot="1">
      <c r="A52" s="387" t="s">
        <v>127</v>
      </c>
      <c r="B52" s="387" t="s">
        <v>219</v>
      </c>
      <c r="C52" s="387"/>
      <c r="D52" s="348">
        <f>SUM(D53:D55)</f>
        <v>0</v>
      </c>
      <c r="E52" s="219"/>
      <c r="F52" s="219"/>
      <c r="G52" s="219"/>
    </row>
    <row r="53" spans="1:7" s="157" customFormat="1" ht="12" customHeight="1" thickBot="1">
      <c r="A53" s="388" t="s">
        <v>65</v>
      </c>
      <c r="B53" s="389" t="s">
        <v>220</v>
      </c>
      <c r="C53" s="389"/>
      <c r="D53" s="349"/>
      <c r="E53" s="219"/>
      <c r="F53" s="219"/>
      <c r="G53" s="219"/>
    </row>
    <row r="54" spans="1:7" s="157" customFormat="1" ht="12" customHeight="1" thickBot="1">
      <c r="A54" s="388" t="s">
        <v>66</v>
      </c>
      <c r="B54" s="389" t="s">
        <v>342</v>
      </c>
      <c r="C54" s="389"/>
      <c r="D54" s="349"/>
      <c r="E54" s="219"/>
      <c r="F54" s="219"/>
      <c r="G54" s="219"/>
    </row>
    <row r="55" spans="1:7" s="157" customFormat="1" ht="12" customHeight="1" thickBot="1">
      <c r="A55" s="388" t="s">
        <v>223</v>
      </c>
      <c r="B55" s="389" t="s">
        <v>221</v>
      </c>
      <c r="C55" s="389"/>
      <c r="D55" s="349"/>
      <c r="E55" s="219"/>
      <c r="F55" s="219"/>
      <c r="G55" s="219"/>
    </row>
    <row r="56" spans="1:7" s="157" customFormat="1" ht="12" customHeight="1" thickBot="1">
      <c r="A56" s="388" t="s">
        <v>224</v>
      </c>
      <c r="B56" s="390" t="s">
        <v>222</v>
      </c>
      <c r="C56" s="390"/>
      <c r="D56" s="349"/>
      <c r="E56" s="219"/>
      <c r="F56" s="219"/>
      <c r="G56" s="219"/>
    </row>
    <row r="57" spans="1:7" s="157" customFormat="1" ht="12" customHeight="1" thickBot="1">
      <c r="A57" s="387" t="s">
        <v>14</v>
      </c>
      <c r="B57" s="391" t="s">
        <v>225</v>
      </c>
      <c r="C57" s="391"/>
      <c r="D57" s="348">
        <f>SUM(D58:D60)</f>
        <v>0</v>
      </c>
      <c r="E57" s="219"/>
      <c r="F57" s="219"/>
      <c r="G57" s="219"/>
    </row>
    <row r="58" spans="1:7" s="157" customFormat="1" ht="12" customHeight="1" thickBot="1">
      <c r="A58" s="388" t="s">
        <v>128</v>
      </c>
      <c r="B58" s="389" t="s">
        <v>227</v>
      </c>
      <c r="C58" s="389"/>
      <c r="D58" s="353"/>
      <c r="E58" s="219"/>
      <c r="F58" s="219"/>
      <c r="G58" s="219"/>
    </row>
    <row r="59" spans="1:7" s="157" customFormat="1" ht="12" customHeight="1" thickBot="1">
      <c r="A59" s="388" t="s">
        <v>129</v>
      </c>
      <c r="B59" s="389" t="s">
        <v>343</v>
      </c>
      <c r="C59" s="389"/>
      <c r="D59" s="353"/>
      <c r="E59" s="219"/>
      <c r="F59" s="219"/>
      <c r="G59" s="219"/>
    </row>
    <row r="60" spans="1:7" s="157" customFormat="1" ht="12" customHeight="1" thickBot="1">
      <c r="A60" s="388" t="s">
        <v>152</v>
      </c>
      <c r="B60" s="389" t="s">
        <v>228</v>
      </c>
      <c r="C60" s="389"/>
      <c r="D60" s="353"/>
      <c r="E60" s="219"/>
      <c r="F60" s="219"/>
      <c r="G60" s="219"/>
    </row>
    <row r="61" spans="1:7" s="157" customFormat="1" ht="12" customHeight="1" thickBot="1">
      <c r="A61" s="388" t="s">
        <v>226</v>
      </c>
      <c r="B61" s="390" t="s">
        <v>229</v>
      </c>
      <c r="C61" s="390"/>
      <c r="D61" s="353"/>
      <c r="E61" s="219"/>
      <c r="F61" s="219"/>
      <c r="G61" s="219"/>
    </row>
    <row r="62" spans="1:7" s="157" customFormat="1" ht="12" customHeight="1" thickBot="1">
      <c r="A62" s="393" t="s">
        <v>395</v>
      </c>
      <c r="B62" s="387" t="s">
        <v>230</v>
      </c>
      <c r="C62" s="387"/>
      <c r="D62" s="351">
        <f>+D5+D12+D19+D26+D34+D46+D52+D57</f>
        <v>274647</v>
      </c>
      <c r="E62" s="415">
        <v>424298</v>
      </c>
      <c r="F62" s="415">
        <v>6182</v>
      </c>
      <c r="G62" s="415">
        <v>430480</v>
      </c>
    </row>
    <row r="63" spans="1:7" s="157" customFormat="1" ht="12" customHeight="1" thickBot="1">
      <c r="A63" s="394" t="s">
        <v>231</v>
      </c>
      <c r="B63" s="391" t="s">
        <v>232</v>
      </c>
      <c r="C63" s="391"/>
      <c r="D63" s="348">
        <f>SUM(D64:D66)</f>
        <v>0</v>
      </c>
      <c r="E63" s="219"/>
      <c r="F63" s="219"/>
      <c r="G63" s="219"/>
    </row>
    <row r="64" spans="1:7" s="157" customFormat="1" ht="12" customHeight="1" thickBot="1">
      <c r="A64" s="388" t="s">
        <v>263</v>
      </c>
      <c r="B64" s="389" t="s">
        <v>233</v>
      </c>
      <c r="C64" s="389"/>
      <c r="D64" s="353"/>
      <c r="E64" s="219"/>
      <c r="F64" s="219"/>
      <c r="G64" s="219"/>
    </row>
    <row r="65" spans="1:7" s="157" customFormat="1" ht="12" customHeight="1" thickBot="1">
      <c r="A65" s="388" t="s">
        <v>272</v>
      </c>
      <c r="B65" s="389" t="s">
        <v>234</v>
      </c>
      <c r="C65" s="389"/>
      <c r="D65" s="353"/>
      <c r="E65" s="219"/>
      <c r="F65" s="219"/>
      <c r="G65" s="219"/>
    </row>
    <row r="66" spans="1:7" s="157" customFormat="1" ht="12" customHeight="1" thickBot="1">
      <c r="A66" s="388" t="s">
        <v>273</v>
      </c>
      <c r="B66" s="395" t="s">
        <v>380</v>
      </c>
      <c r="C66" s="395"/>
      <c r="D66" s="353"/>
      <c r="E66" s="219"/>
      <c r="F66" s="219"/>
      <c r="G66" s="219"/>
    </row>
    <row r="67" spans="1:7" s="157" customFormat="1" ht="12" customHeight="1" thickBot="1">
      <c r="A67" s="394" t="s">
        <v>236</v>
      </c>
      <c r="B67" s="391" t="s">
        <v>237</v>
      </c>
      <c r="C67" s="391"/>
      <c r="D67" s="348">
        <f>SUM(D68:D71)</f>
        <v>0</v>
      </c>
      <c r="E67" s="219"/>
      <c r="F67" s="219"/>
      <c r="G67" s="219"/>
    </row>
    <row r="68" spans="1:7" s="157" customFormat="1" ht="12" customHeight="1" thickBot="1">
      <c r="A68" s="388" t="s">
        <v>105</v>
      </c>
      <c r="B68" s="389" t="s">
        <v>238</v>
      </c>
      <c r="C68" s="389"/>
      <c r="D68" s="353"/>
      <c r="E68" s="219"/>
      <c r="F68" s="219"/>
      <c r="G68" s="219"/>
    </row>
    <row r="69" spans="1:7" s="157" customFormat="1" ht="12" customHeight="1" thickBot="1">
      <c r="A69" s="388" t="s">
        <v>106</v>
      </c>
      <c r="B69" s="389" t="s">
        <v>239</v>
      </c>
      <c r="C69" s="389"/>
      <c r="D69" s="353"/>
      <c r="E69" s="219"/>
      <c r="F69" s="219"/>
      <c r="G69" s="219"/>
    </row>
    <row r="70" spans="1:7" s="157" customFormat="1" ht="12" customHeight="1" thickBot="1">
      <c r="A70" s="388" t="s">
        <v>264</v>
      </c>
      <c r="B70" s="389" t="s">
        <v>240</v>
      </c>
      <c r="C70" s="389"/>
      <c r="D70" s="353"/>
      <c r="E70" s="219"/>
      <c r="F70" s="219"/>
      <c r="G70" s="219"/>
    </row>
    <row r="71" spans="1:7" s="157" customFormat="1" ht="12" customHeight="1" thickBot="1">
      <c r="A71" s="388" t="s">
        <v>265</v>
      </c>
      <c r="B71" s="390" t="s">
        <v>241</v>
      </c>
      <c r="C71" s="390"/>
      <c r="D71" s="353"/>
      <c r="E71" s="219"/>
      <c r="F71" s="219"/>
      <c r="G71" s="218"/>
    </row>
    <row r="72" spans="1:7" s="157" customFormat="1" ht="12" customHeight="1" thickBot="1">
      <c r="A72" s="394" t="s">
        <v>242</v>
      </c>
      <c r="B72" s="391" t="s">
        <v>243</v>
      </c>
      <c r="C72" s="391"/>
      <c r="D72" s="348">
        <f>SUM(D73:D74)</f>
        <v>18656</v>
      </c>
      <c r="E72" s="414">
        <v>24884</v>
      </c>
      <c r="F72" s="414"/>
      <c r="G72" s="414">
        <v>24884</v>
      </c>
    </row>
    <row r="73" spans="1:7" s="157" customFormat="1" ht="12" customHeight="1" thickBot="1">
      <c r="A73" s="388" t="s">
        <v>266</v>
      </c>
      <c r="B73" s="389" t="s">
        <v>244</v>
      </c>
      <c r="C73" s="389"/>
      <c r="D73" s="353">
        <v>18656</v>
      </c>
      <c r="E73" s="218">
        <v>24884</v>
      </c>
      <c r="F73" s="218"/>
      <c r="G73" s="218">
        <v>24884</v>
      </c>
    </row>
    <row r="74" spans="1:7" s="157" customFormat="1" ht="12" customHeight="1" thickBot="1">
      <c r="A74" s="388" t="s">
        <v>267</v>
      </c>
      <c r="B74" s="390" t="s">
        <v>245</v>
      </c>
      <c r="C74" s="390"/>
      <c r="D74" s="353"/>
      <c r="E74" s="219"/>
      <c r="F74" s="219"/>
      <c r="G74" s="218"/>
    </row>
    <row r="75" spans="1:7" s="157" customFormat="1" ht="12" customHeight="1" thickBot="1">
      <c r="A75" s="394" t="s">
        <v>246</v>
      </c>
      <c r="B75" s="391" t="s">
        <v>247</v>
      </c>
      <c r="C75" s="391"/>
      <c r="D75" s="348">
        <f>SUM(D76:D78)</f>
        <v>0</v>
      </c>
      <c r="E75" s="219"/>
      <c r="F75" s="413">
        <v>5586</v>
      </c>
      <c r="G75" s="413">
        <v>5586</v>
      </c>
    </row>
    <row r="76" spans="1:7" s="157" customFormat="1" ht="12" customHeight="1" thickBot="1">
      <c r="A76" s="388" t="s">
        <v>268</v>
      </c>
      <c r="B76" s="389" t="s">
        <v>248</v>
      </c>
      <c r="C76" s="389"/>
      <c r="D76" s="353"/>
      <c r="E76" s="219"/>
      <c r="F76" s="218">
        <v>5586</v>
      </c>
      <c r="G76" s="218">
        <v>5586</v>
      </c>
    </row>
    <row r="77" spans="1:7" s="157" customFormat="1" ht="12" customHeight="1" thickBot="1">
      <c r="A77" s="388" t="s">
        <v>269</v>
      </c>
      <c r="B77" s="389" t="s">
        <v>249</v>
      </c>
      <c r="C77" s="389"/>
      <c r="D77" s="353"/>
      <c r="E77" s="219"/>
      <c r="F77" s="219"/>
      <c r="G77" s="218"/>
    </row>
    <row r="78" spans="1:7" s="157" customFormat="1" ht="12" customHeight="1" thickBot="1">
      <c r="A78" s="388" t="s">
        <v>270</v>
      </c>
      <c r="B78" s="390" t="s">
        <v>250</v>
      </c>
      <c r="C78" s="390"/>
      <c r="D78" s="353"/>
      <c r="E78" s="219"/>
      <c r="F78" s="219"/>
      <c r="G78" s="218"/>
    </row>
    <row r="79" spans="1:7" s="157" customFormat="1" ht="12" customHeight="1" thickBot="1">
      <c r="A79" s="394" t="s">
        <v>251</v>
      </c>
      <c r="B79" s="391" t="s">
        <v>271</v>
      </c>
      <c r="C79" s="391"/>
      <c r="D79" s="348">
        <f>SUM(D80:D83)</f>
        <v>0</v>
      </c>
      <c r="E79" s="219"/>
      <c r="F79" s="219"/>
      <c r="G79" s="218"/>
    </row>
    <row r="80" spans="1:7" s="157" customFormat="1" ht="12" customHeight="1" thickBot="1">
      <c r="A80" s="396" t="s">
        <v>252</v>
      </c>
      <c r="B80" s="389" t="s">
        <v>253</v>
      </c>
      <c r="C80" s="389"/>
      <c r="D80" s="353"/>
      <c r="E80" s="219"/>
      <c r="F80" s="219"/>
      <c r="G80" s="218"/>
    </row>
    <row r="81" spans="1:7" s="157" customFormat="1" ht="12" customHeight="1" thickBot="1">
      <c r="A81" s="396" t="s">
        <v>254</v>
      </c>
      <c r="B81" s="389" t="s">
        <v>255</v>
      </c>
      <c r="C81" s="389"/>
      <c r="D81" s="353"/>
      <c r="E81" s="219"/>
      <c r="F81" s="219"/>
      <c r="G81" s="218"/>
    </row>
    <row r="82" spans="1:7" s="157" customFormat="1" ht="12" customHeight="1" thickBot="1">
      <c r="A82" s="396" t="s">
        <v>256</v>
      </c>
      <c r="B82" s="389" t="s">
        <v>257</v>
      </c>
      <c r="C82" s="389"/>
      <c r="D82" s="353"/>
      <c r="E82" s="219"/>
      <c r="F82" s="219"/>
      <c r="G82" s="218"/>
    </row>
    <row r="83" spans="1:7" s="157" customFormat="1" ht="12" customHeight="1" thickBot="1">
      <c r="A83" s="396" t="s">
        <v>258</v>
      </c>
      <c r="B83" s="390" t="s">
        <v>259</v>
      </c>
      <c r="C83" s="390"/>
      <c r="D83" s="353"/>
      <c r="E83" s="219"/>
      <c r="F83" s="219"/>
      <c r="G83" s="218"/>
    </row>
    <row r="84" spans="1:7" s="157" customFormat="1" ht="12" customHeight="1" thickBot="1">
      <c r="A84" s="394" t="s">
        <v>260</v>
      </c>
      <c r="B84" s="391" t="s">
        <v>394</v>
      </c>
      <c r="C84" s="391"/>
      <c r="D84" s="354"/>
      <c r="E84" s="219"/>
      <c r="F84" s="219"/>
      <c r="G84" s="218"/>
    </row>
    <row r="85" spans="1:7" s="157" customFormat="1" ht="13.5" customHeight="1" thickBot="1">
      <c r="A85" s="394" t="s">
        <v>262</v>
      </c>
      <c r="B85" s="391" t="s">
        <v>261</v>
      </c>
      <c r="C85" s="391"/>
      <c r="D85" s="354"/>
      <c r="E85" s="219"/>
      <c r="F85" s="219"/>
      <c r="G85" s="218"/>
    </row>
    <row r="86" spans="1:7" s="157" customFormat="1" ht="15.75" customHeight="1" thickBot="1">
      <c r="A86" s="394" t="s">
        <v>274</v>
      </c>
      <c r="B86" s="397" t="s">
        <v>397</v>
      </c>
      <c r="C86" s="397"/>
      <c r="D86" s="351">
        <f>+D63+D67+D72+D75+D79+D85+D84</f>
        <v>18656</v>
      </c>
      <c r="E86" s="413">
        <v>24884</v>
      </c>
      <c r="F86" s="413">
        <v>5586</v>
      </c>
      <c r="G86" s="414">
        <v>30470</v>
      </c>
    </row>
    <row r="87" spans="1:7" s="157" customFormat="1" ht="27.75" customHeight="1" thickBot="1">
      <c r="A87" s="394" t="s">
        <v>396</v>
      </c>
      <c r="B87" s="397" t="s">
        <v>398</v>
      </c>
      <c r="C87" s="397"/>
      <c r="D87" s="417">
        <f>+D62+D86</f>
        <v>293303</v>
      </c>
      <c r="E87" s="416">
        <v>449182</v>
      </c>
      <c r="F87" s="416">
        <v>11768</v>
      </c>
      <c r="G87" s="416">
        <v>460950</v>
      </c>
    </row>
    <row r="88" spans="1:7" s="157" customFormat="1" ht="83.25" customHeight="1" thickBot="1">
      <c r="A88" s="398"/>
      <c r="B88" s="399"/>
      <c r="C88" s="399"/>
      <c r="D88" s="400"/>
      <c r="E88" s="219"/>
      <c r="F88" s="219"/>
      <c r="G88" s="219"/>
    </row>
    <row r="89" spans="1:7" ht="16.5" customHeight="1" thickBot="1">
      <c r="A89" s="468" t="s">
        <v>35</v>
      </c>
      <c r="B89" s="468"/>
      <c r="C89" s="468"/>
      <c r="D89" s="468"/>
      <c r="E89" s="217"/>
      <c r="F89" s="217"/>
      <c r="G89" s="217"/>
    </row>
    <row r="90" spans="1:7" s="158" customFormat="1" ht="16.5" customHeight="1" thickBot="1">
      <c r="A90" s="471" t="s">
        <v>109</v>
      </c>
      <c r="B90" s="471"/>
      <c r="C90" s="401"/>
      <c r="D90" s="402"/>
      <c r="E90" s="403"/>
      <c r="F90" s="403"/>
      <c r="G90" s="403"/>
    </row>
    <row r="91" spans="1:7" ht="37.5" customHeight="1" thickBot="1">
      <c r="A91" s="385" t="s">
        <v>55</v>
      </c>
      <c r="B91" s="385" t="s">
        <v>36</v>
      </c>
      <c r="C91" s="385"/>
      <c r="D91" s="385" t="str">
        <f>+D3</f>
        <v>2015. évi előirányzat</v>
      </c>
      <c r="E91" s="411" t="s">
        <v>496</v>
      </c>
      <c r="F91" s="411" t="s">
        <v>477</v>
      </c>
      <c r="G91" s="411" t="s">
        <v>494</v>
      </c>
    </row>
    <row r="92" spans="1:7" s="156" customFormat="1" ht="12" customHeight="1" thickBot="1">
      <c r="A92" s="386" t="s">
        <v>412</v>
      </c>
      <c r="B92" s="386" t="s">
        <v>413</v>
      </c>
      <c r="C92" s="386"/>
      <c r="D92" s="386" t="s">
        <v>414</v>
      </c>
      <c r="E92" s="218"/>
      <c r="F92" s="218"/>
      <c r="G92" s="218"/>
    </row>
    <row r="93" spans="1:7" ht="12" customHeight="1" thickBot="1">
      <c r="A93" s="387" t="s">
        <v>7</v>
      </c>
      <c r="B93" s="404" t="s">
        <v>356</v>
      </c>
      <c r="C93" s="404"/>
      <c r="D93" s="348">
        <f>D94+D95+D96+D97+D98+D111</f>
        <v>273303</v>
      </c>
      <c r="E93" s="413">
        <v>344979</v>
      </c>
      <c r="F93" s="413">
        <v>11438</v>
      </c>
      <c r="G93" s="413">
        <v>356417</v>
      </c>
    </row>
    <row r="94" spans="1:7" ht="12" customHeight="1" thickBot="1">
      <c r="A94" s="388" t="s">
        <v>67</v>
      </c>
      <c r="B94" s="405" t="s">
        <v>37</v>
      </c>
      <c r="C94" s="405"/>
      <c r="D94" s="349">
        <v>100343</v>
      </c>
      <c r="E94" s="412">
        <v>128735</v>
      </c>
      <c r="F94" s="412">
        <v>2480</v>
      </c>
      <c r="G94" s="412">
        <v>131215</v>
      </c>
    </row>
    <row r="95" spans="1:7" ht="12" customHeight="1" thickBot="1">
      <c r="A95" s="388" t="s">
        <v>68</v>
      </c>
      <c r="B95" s="405" t="s">
        <v>130</v>
      </c>
      <c r="C95" s="405"/>
      <c r="D95" s="349">
        <v>24881</v>
      </c>
      <c r="E95" s="412">
        <v>30547</v>
      </c>
      <c r="F95" s="412">
        <v>60</v>
      </c>
      <c r="G95" s="412">
        <v>30607</v>
      </c>
    </row>
    <row r="96" spans="1:7" ht="12" customHeight="1" thickBot="1">
      <c r="A96" s="388" t="s">
        <v>69</v>
      </c>
      <c r="B96" s="405" t="s">
        <v>96</v>
      </c>
      <c r="C96" s="405"/>
      <c r="D96" s="349">
        <v>88092</v>
      </c>
      <c r="E96" s="412">
        <v>120379</v>
      </c>
      <c r="F96" s="412">
        <v>2310</v>
      </c>
      <c r="G96" s="412">
        <v>122689</v>
      </c>
    </row>
    <row r="97" spans="1:7" ht="12" customHeight="1" thickBot="1">
      <c r="A97" s="388" t="s">
        <v>70</v>
      </c>
      <c r="B97" s="405" t="s">
        <v>131</v>
      </c>
      <c r="C97" s="405"/>
      <c r="D97" s="349">
        <v>40137</v>
      </c>
      <c r="E97" s="412">
        <v>42265</v>
      </c>
      <c r="F97" s="412"/>
      <c r="G97" s="412">
        <v>42265</v>
      </c>
    </row>
    <row r="98" spans="1:7" ht="12" customHeight="1" thickBot="1">
      <c r="A98" s="388" t="s">
        <v>78</v>
      </c>
      <c r="B98" s="405" t="s">
        <v>132</v>
      </c>
      <c r="C98" s="405"/>
      <c r="D98" s="349">
        <v>14850</v>
      </c>
      <c r="E98" s="412">
        <v>20786</v>
      </c>
      <c r="F98" s="412"/>
      <c r="G98" s="412">
        <v>20786</v>
      </c>
    </row>
    <row r="99" spans="1:7" ht="12" customHeight="1" thickBot="1">
      <c r="A99" s="388" t="s">
        <v>71</v>
      </c>
      <c r="B99" s="405" t="s">
        <v>361</v>
      </c>
      <c r="C99" s="405"/>
      <c r="D99" s="349"/>
      <c r="E99" s="412">
        <v>4791</v>
      </c>
      <c r="F99" s="412"/>
      <c r="G99" s="412">
        <v>4791</v>
      </c>
    </row>
    <row r="100" spans="1:7" ht="12" customHeight="1" thickBot="1">
      <c r="A100" s="388" t="s">
        <v>72</v>
      </c>
      <c r="B100" s="406" t="s">
        <v>360</v>
      </c>
      <c r="C100" s="406"/>
      <c r="D100" s="349"/>
      <c r="E100" s="412"/>
      <c r="F100" s="412"/>
      <c r="G100" s="412"/>
    </row>
    <row r="101" spans="1:7" ht="12" customHeight="1" thickBot="1">
      <c r="A101" s="388" t="s">
        <v>79</v>
      </c>
      <c r="B101" s="406" t="s">
        <v>359</v>
      </c>
      <c r="C101" s="406"/>
      <c r="D101" s="349"/>
      <c r="E101" s="412"/>
      <c r="F101" s="412"/>
      <c r="G101" s="412"/>
    </row>
    <row r="102" spans="1:7" ht="12" customHeight="1" thickBot="1">
      <c r="A102" s="388" t="s">
        <v>80</v>
      </c>
      <c r="B102" s="407" t="s">
        <v>277</v>
      </c>
      <c r="C102" s="407"/>
      <c r="D102" s="349"/>
      <c r="E102" s="412"/>
      <c r="F102" s="412"/>
      <c r="G102" s="412"/>
    </row>
    <row r="103" spans="1:7" ht="12" customHeight="1" thickBot="1">
      <c r="A103" s="388" t="s">
        <v>81</v>
      </c>
      <c r="B103" s="406" t="s">
        <v>278</v>
      </c>
      <c r="C103" s="406"/>
      <c r="D103" s="349">
        <v>700</v>
      </c>
      <c r="E103" s="412">
        <v>700</v>
      </c>
      <c r="F103" s="412"/>
      <c r="G103" s="412">
        <v>700</v>
      </c>
    </row>
    <row r="104" spans="1:7" ht="12" customHeight="1" thickBot="1">
      <c r="A104" s="388" t="s">
        <v>82</v>
      </c>
      <c r="B104" s="406" t="s">
        <v>279</v>
      </c>
      <c r="C104" s="406"/>
      <c r="D104" s="349"/>
      <c r="E104" s="412"/>
      <c r="F104" s="412"/>
      <c r="G104" s="412"/>
    </row>
    <row r="105" spans="1:7" ht="12" customHeight="1" thickBot="1">
      <c r="A105" s="388" t="s">
        <v>84</v>
      </c>
      <c r="B105" s="407" t="s">
        <v>280</v>
      </c>
      <c r="C105" s="407"/>
      <c r="D105" s="349"/>
      <c r="E105" s="412"/>
      <c r="F105" s="412"/>
      <c r="G105" s="412"/>
    </row>
    <row r="106" spans="1:7" ht="12" customHeight="1" thickBot="1">
      <c r="A106" s="388" t="s">
        <v>133</v>
      </c>
      <c r="B106" s="407" t="s">
        <v>281</v>
      </c>
      <c r="C106" s="407"/>
      <c r="D106" s="349"/>
      <c r="E106" s="412"/>
      <c r="F106" s="412"/>
      <c r="G106" s="412"/>
    </row>
    <row r="107" spans="1:7" ht="12" customHeight="1" thickBot="1">
      <c r="A107" s="388" t="s">
        <v>275</v>
      </c>
      <c r="B107" s="406" t="s">
        <v>282</v>
      </c>
      <c r="C107" s="406"/>
      <c r="D107" s="349">
        <v>14150</v>
      </c>
      <c r="E107" s="412">
        <v>15295</v>
      </c>
      <c r="F107" s="412"/>
      <c r="G107" s="412">
        <v>15295</v>
      </c>
    </row>
    <row r="108" spans="1:7" ht="12" customHeight="1" thickBot="1">
      <c r="A108" s="388" t="s">
        <v>276</v>
      </c>
      <c r="B108" s="406" t="s">
        <v>283</v>
      </c>
      <c r="C108" s="406"/>
      <c r="D108" s="349"/>
      <c r="E108" s="412"/>
      <c r="F108" s="412"/>
      <c r="G108" s="412"/>
    </row>
    <row r="109" spans="1:7" ht="12" customHeight="1" thickBot="1">
      <c r="A109" s="388" t="s">
        <v>357</v>
      </c>
      <c r="B109" s="406" t="s">
        <v>284</v>
      </c>
      <c r="C109" s="406"/>
      <c r="D109" s="349"/>
      <c r="E109" s="412"/>
      <c r="F109" s="412"/>
      <c r="G109" s="412"/>
    </row>
    <row r="110" spans="1:7" ht="12" customHeight="1" thickBot="1">
      <c r="A110" s="388" t="s">
        <v>358</v>
      </c>
      <c r="B110" s="406" t="s">
        <v>285</v>
      </c>
      <c r="C110" s="406"/>
      <c r="D110" s="349"/>
      <c r="E110" s="412"/>
      <c r="F110" s="412"/>
      <c r="G110" s="412"/>
    </row>
    <row r="111" spans="1:7" ht="12" customHeight="1" thickBot="1">
      <c r="A111" s="388" t="s">
        <v>362</v>
      </c>
      <c r="B111" s="405" t="s">
        <v>38</v>
      </c>
      <c r="C111" s="405"/>
      <c r="D111" s="349">
        <v>5000</v>
      </c>
      <c r="E111" s="412">
        <v>2267</v>
      </c>
      <c r="F111" s="412">
        <v>6588</v>
      </c>
      <c r="G111" s="412">
        <v>8855</v>
      </c>
    </row>
    <row r="112" spans="1:7" ht="12" customHeight="1" thickBot="1">
      <c r="A112" s="388" t="s">
        <v>363</v>
      </c>
      <c r="B112" s="405" t="s">
        <v>365</v>
      </c>
      <c r="C112" s="405"/>
      <c r="D112" s="349">
        <v>3000</v>
      </c>
      <c r="E112" s="412">
        <v>267</v>
      </c>
      <c r="F112" s="412">
        <v>2088</v>
      </c>
      <c r="G112" s="412">
        <v>2355</v>
      </c>
    </row>
    <row r="113" spans="1:7" ht="12" customHeight="1" thickBot="1">
      <c r="A113" s="388" t="s">
        <v>364</v>
      </c>
      <c r="B113" s="408" t="s">
        <v>366</v>
      </c>
      <c r="C113" s="408"/>
      <c r="D113" s="349">
        <v>2000</v>
      </c>
      <c r="E113" s="412">
        <v>2000</v>
      </c>
      <c r="F113" s="412">
        <v>4500</v>
      </c>
      <c r="G113" s="412">
        <v>6500</v>
      </c>
    </row>
    <row r="114" spans="1:7" ht="12" customHeight="1" thickBot="1">
      <c r="A114" s="387" t="s">
        <v>8</v>
      </c>
      <c r="B114" s="404" t="s">
        <v>286</v>
      </c>
      <c r="C114" s="404"/>
      <c r="D114" s="348">
        <f>+D115+D117+D119</f>
        <v>20000</v>
      </c>
      <c r="E114" s="413">
        <v>104203</v>
      </c>
      <c r="F114" s="413">
        <v>330</v>
      </c>
      <c r="G114" s="413">
        <v>104533</v>
      </c>
    </row>
    <row r="115" spans="1:7" ht="12" customHeight="1" thickBot="1">
      <c r="A115" s="388" t="s">
        <v>73</v>
      </c>
      <c r="B115" s="405" t="s">
        <v>150</v>
      </c>
      <c r="C115" s="405"/>
      <c r="D115" s="349">
        <v>5000</v>
      </c>
      <c r="E115" s="412">
        <v>26846</v>
      </c>
      <c r="F115" s="412">
        <v>330</v>
      </c>
      <c r="G115" s="412">
        <v>27176</v>
      </c>
    </row>
    <row r="116" spans="1:7" ht="12" customHeight="1" thickBot="1">
      <c r="A116" s="388" t="s">
        <v>74</v>
      </c>
      <c r="B116" s="405" t="s">
        <v>290</v>
      </c>
      <c r="C116" s="405"/>
      <c r="D116" s="349"/>
      <c r="E116" s="412">
        <v>5611</v>
      </c>
      <c r="F116" s="412"/>
      <c r="G116" s="412">
        <v>5611</v>
      </c>
    </row>
    <row r="117" spans="1:7" ht="12" customHeight="1" thickBot="1">
      <c r="A117" s="388" t="s">
        <v>75</v>
      </c>
      <c r="B117" s="405" t="s">
        <v>134</v>
      </c>
      <c r="C117" s="405"/>
      <c r="D117" s="349">
        <v>15000</v>
      </c>
      <c r="E117" s="412">
        <v>77357</v>
      </c>
      <c r="F117" s="412"/>
      <c r="G117" s="412">
        <v>77357</v>
      </c>
    </row>
    <row r="118" spans="1:7" ht="12" customHeight="1" thickBot="1">
      <c r="A118" s="388" t="s">
        <v>76</v>
      </c>
      <c r="B118" s="405" t="s">
        <v>291</v>
      </c>
      <c r="C118" s="405"/>
      <c r="D118" s="349"/>
      <c r="E118" s="412">
        <v>18264</v>
      </c>
      <c r="F118" s="412"/>
      <c r="G118" s="412">
        <v>18264</v>
      </c>
    </row>
    <row r="119" spans="1:7" ht="12" customHeight="1" thickBot="1">
      <c r="A119" s="388" t="s">
        <v>77</v>
      </c>
      <c r="B119" s="390" t="s">
        <v>153</v>
      </c>
      <c r="C119" s="390"/>
      <c r="D119" s="349"/>
      <c r="E119" s="412"/>
      <c r="F119" s="412"/>
      <c r="G119" s="412"/>
    </row>
    <row r="120" spans="1:7" ht="12" customHeight="1" thickBot="1">
      <c r="A120" s="388" t="s">
        <v>83</v>
      </c>
      <c r="B120" s="390" t="s">
        <v>344</v>
      </c>
      <c r="C120" s="390"/>
      <c r="D120" s="349"/>
      <c r="E120" s="412"/>
      <c r="F120" s="412"/>
      <c r="G120" s="412"/>
    </row>
    <row r="121" spans="1:7" ht="12" customHeight="1" thickBot="1">
      <c r="A121" s="388" t="s">
        <v>85</v>
      </c>
      <c r="B121" s="406" t="s">
        <v>296</v>
      </c>
      <c r="C121" s="406"/>
      <c r="D121" s="349"/>
      <c r="E121" s="412"/>
      <c r="F121" s="412"/>
      <c r="G121" s="412"/>
    </row>
    <row r="122" spans="1:7" ht="23.25" thickBot="1">
      <c r="A122" s="388" t="s">
        <v>135</v>
      </c>
      <c r="B122" s="406" t="s">
        <v>279</v>
      </c>
      <c r="C122" s="406"/>
      <c r="D122" s="349"/>
      <c r="E122" s="412"/>
      <c r="F122" s="412"/>
      <c r="G122" s="412"/>
    </row>
    <row r="123" spans="1:7" ht="12" customHeight="1" thickBot="1">
      <c r="A123" s="388" t="s">
        <v>136</v>
      </c>
      <c r="B123" s="406" t="s">
        <v>295</v>
      </c>
      <c r="C123" s="406"/>
      <c r="D123" s="349"/>
      <c r="E123" s="217"/>
      <c r="F123" s="217"/>
      <c r="G123" s="217"/>
    </row>
    <row r="124" spans="1:7" ht="12" customHeight="1" thickBot="1">
      <c r="A124" s="388" t="s">
        <v>137</v>
      </c>
      <c r="B124" s="406" t="s">
        <v>294</v>
      </c>
      <c r="C124" s="406"/>
      <c r="D124" s="349"/>
      <c r="E124" s="217"/>
      <c r="F124" s="217"/>
      <c r="G124" s="217"/>
    </row>
    <row r="125" spans="1:7" ht="12" customHeight="1" thickBot="1">
      <c r="A125" s="388" t="s">
        <v>287</v>
      </c>
      <c r="B125" s="406" t="s">
        <v>282</v>
      </c>
      <c r="C125" s="406"/>
      <c r="D125" s="349"/>
      <c r="E125" s="217"/>
      <c r="F125" s="217"/>
      <c r="G125" s="217"/>
    </row>
    <row r="126" spans="1:7" ht="12" customHeight="1" thickBot="1">
      <c r="A126" s="388" t="s">
        <v>288</v>
      </c>
      <c r="B126" s="406" t="s">
        <v>293</v>
      </c>
      <c r="C126" s="406"/>
      <c r="D126" s="349"/>
      <c r="E126" s="217"/>
      <c r="F126" s="217"/>
      <c r="G126" s="217"/>
    </row>
    <row r="127" spans="1:7" ht="34.5" thickBot="1">
      <c r="A127" s="388" t="s">
        <v>289</v>
      </c>
      <c r="B127" s="436" t="s">
        <v>292</v>
      </c>
      <c r="C127" s="436"/>
      <c r="D127" s="437"/>
      <c r="E127" s="438"/>
      <c r="F127" s="438"/>
      <c r="G127" s="438"/>
    </row>
    <row r="128" spans="1:7" ht="12" customHeight="1" thickBot="1">
      <c r="A128" s="192" t="s">
        <v>9</v>
      </c>
      <c r="B128" s="441" t="s">
        <v>367</v>
      </c>
      <c r="C128" s="318"/>
      <c r="D128" s="442">
        <f>+D93+D114</f>
        <v>293303</v>
      </c>
      <c r="E128" s="444">
        <v>449182</v>
      </c>
      <c r="F128" s="447">
        <v>11768</v>
      </c>
      <c r="G128" s="443">
        <v>460950</v>
      </c>
    </row>
    <row r="129" spans="1:7" ht="12" customHeight="1" thickBot="1">
      <c r="A129" s="9" t="s">
        <v>10</v>
      </c>
      <c r="B129" s="383" t="s">
        <v>368</v>
      </c>
      <c r="C129" s="384"/>
      <c r="D129" s="439">
        <f>+D130+D131+D132</f>
        <v>0</v>
      </c>
      <c r="E129" s="445"/>
      <c r="F129" s="446"/>
      <c r="G129" s="446"/>
    </row>
    <row r="130" spans="1:7" ht="12" customHeight="1">
      <c r="A130" s="7" t="s">
        <v>187</v>
      </c>
      <c r="B130" s="5" t="s">
        <v>375</v>
      </c>
      <c r="C130" s="208"/>
      <c r="D130" s="151"/>
      <c r="E130" s="220"/>
      <c r="F130" s="440"/>
      <c r="G130" s="440"/>
    </row>
    <row r="131" spans="1:7" ht="12" customHeight="1">
      <c r="A131" s="7" t="s">
        <v>190</v>
      </c>
      <c r="B131" s="5" t="s">
        <v>376</v>
      </c>
      <c r="C131" s="208"/>
      <c r="D131" s="151"/>
      <c r="E131" s="220"/>
      <c r="F131" s="220"/>
      <c r="G131" s="220"/>
    </row>
    <row r="132" spans="1:7" ht="12" customHeight="1" thickBot="1">
      <c r="A132" s="6" t="s">
        <v>191</v>
      </c>
      <c r="B132" s="5" t="s">
        <v>377</v>
      </c>
      <c r="C132" s="208"/>
      <c r="D132" s="151"/>
      <c r="E132" s="220"/>
      <c r="F132" s="220"/>
      <c r="G132" s="220"/>
    </row>
    <row r="133" spans="1:7" ht="12" customHeight="1" thickBot="1">
      <c r="A133" s="9" t="s">
        <v>11</v>
      </c>
      <c r="B133" s="48" t="s">
        <v>369</v>
      </c>
      <c r="C133" s="213"/>
      <c r="D133" s="221">
        <f>SUM(D134:D139)</f>
        <v>0</v>
      </c>
      <c r="E133" s="220"/>
      <c r="F133" s="220"/>
      <c r="G133" s="220"/>
    </row>
    <row r="134" spans="1:7" ht="12" customHeight="1">
      <c r="A134" s="7" t="s">
        <v>60</v>
      </c>
      <c r="B134" s="4" t="s">
        <v>378</v>
      </c>
      <c r="C134" s="214"/>
      <c r="D134" s="151"/>
      <c r="E134" s="220"/>
      <c r="F134" s="220"/>
      <c r="G134" s="220"/>
    </row>
    <row r="135" spans="1:7" ht="12" customHeight="1">
      <c r="A135" s="7" t="s">
        <v>61</v>
      </c>
      <c r="B135" s="4" t="s">
        <v>370</v>
      </c>
      <c r="C135" s="214"/>
      <c r="D135" s="151"/>
      <c r="E135" s="220"/>
      <c r="F135" s="220"/>
      <c r="G135" s="220"/>
    </row>
    <row r="136" spans="1:7" ht="12" customHeight="1">
      <c r="A136" s="7" t="s">
        <v>62</v>
      </c>
      <c r="B136" s="4" t="s">
        <v>371</v>
      </c>
      <c r="C136" s="214"/>
      <c r="D136" s="151"/>
      <c r="E136" s="220"/>
      <c r="F136" s="220"/>
      <c r="G136" s="220"/>
    </row>
    <row r="137" spans="1:7" ht="12" customHeight="1">
      <c r="A137" s="7" t="s">
        <v>122</v>
      </c>
      <c r="B137" s="4" t="s">
        <v>372</v>
      </c>
      <c r="C137" s="214"/>
      <c r="D137" s="151"/>
      <c r="E137" s="220"/>
      <c r="F137" s="220"/>
      <c r="G137" s="220"/>
    </row>
    <row r="138" spans="1:7" ht="12" customHeight="1">
      <c r="A138" s="7" t="s">
        <v>123</v>
      </c>
      <c r="B138" s="4" t="s">
        <v>373</v>
      </c>
      <c r="C138" s="214"/>
      <c r="D138" s="151"/>
      <c r="E138" s="220"/>
      <c r="F138" s="220"/>
      <c r="G138" s="220"/>
    </row>
    <row r="139" spans="1:7" ht="12" customHeight="1" thickBot="1">
      <c r="A139" s="6" t="s">
        <v>124</v>
      </c>
      <c r="B139" s="4" t="s">
        <v>374</v>
      </c>
      <c r="C139" s="214"/>
      <c r="D139" s="151"/>
      <c r="E139" s="220"/>
      <c r="F139" s="220"/>
      <c r="G139" s="220"/>
    </row>
    <row r="140" spans="1:7" ht="12" customHeight="1" thickBot="1">
      <c r="A140" s="9" t="s">
        <v>12</v>
      </c>
      <c r="B140" s="48" t="s">
        <v>382</v>
      </c>
      <c r="C140" s="213"/>
      <c r="D140" s="222">
        <f>+D141+D142+D143+D144</f>
        <v>0</v>
      </c>
      <c r="E140" s="220"/>
      <c r="F140" s="220"/>
      <c r="G140" s="220"/>
    </row>
    <row r="141" spans="1:7" ht="12" customHeight="1">
      <c r="A141" s="7" t="s">
        <v>63</v>
      </c>
      <c r="B141" s="4" t="s">
        <v>297</v>
      </c>
      <c r="C141" s="214"/>
      <c r="D141" s="151"/>
      <c r="E141" s="220"/>
      <c r="F141" s="220"/>
      <c r="G141" s="220"/>
    </row>
    <row r="142" spans="1:7" ht="12" customHeight="1">
      <c r="A142" s="7" t="s">
        <v>64</v>
      </c>
      <c r="B142" s="4" t="s">
        <v>298</v>
      </c>
      <c r="C142" s="214"/>
      <c r="D142" s="151"/>
      <c r="E142" s="220"/>
      <c r="F142" s="220"/>
      <c r="G142" s="220"/>
    </row>
    <row r="143" spans="1:7" ht="12" customHeight="1">
      <c r="A143" s="7" t="s">
        <v>211</v>
      </c>
      <c r="B143" s="4" t="s">
        <v>383</v>
      </c>
      <c r="C143" s="214"/>
      <c r="D143" s="151"/>
      <c r="E143" s="220"/>
      <c r="F143" s="220"/>
      <c r="G143" s="220"/>
    </row>
    <row r="144" spans="1:7" ht="12" customHeight="1" thickBot="1">
      <c r="A144" s="6" t="s">
        <v>212</v>
      </c>
      <c r="B144" s="3" t="s">
        <v>311</v>
      </c>
      <c r="C144" s="8"/>
      <c r="D144" s="151"/>
      <c r="E144" s="220"/>
      <c r="F144" s="220"/>
      <c r="G144" s="220"/>
    </row>
    <row r="145" spans="1:7" ht="12" customHeight="1" thickBot="1">
      <c r="A145" s="9" t="s">
        <v>13</v>
      </c>
      <c r="B145" s="48" t="s">
        <v>384</v>
      </c>
      <c r="C145" s="213"/>
      <c r="D145" s="223">
        <f>SUM(D146:D150)</f>
        <v>0</v>
      </c>
      <c r="E145" s="220"/>
      <c r="F145" s="220"/>
      <c r="G145" s="220"/>
    </row>
    <row r="146" spans="1:7" ht="12" customHeight="1">
      <c r="A146" s="7" t="s">
        <v>65</v>
      </c>
      <c r="B146" s="4" t="s">
        <v>379</v>
      </c>
      <c r="C146" s="214"/>
      <c r="D146" s="151"/>
      <c r="E146" s="220"/>
      <c r="F146" s="220"/>
      <c r="G146" s="220"/>
    </row>
    <row r="147" spans="1:7" ht="12" customHeight="1">
      <c r="A147" s="7" t="s">
        <v>66</v>
      </c>
      <c r="B147" s="4" t="s">
        <v>386</v>
      </c>
      <c r="C147" s="214"/>
      <c r="D147" s="151"/>
      <c r="E147" s="220"/>
      <c r="F147" s="220"/>
      <c r="G147" s="220"/>
    </row>
    <row r="148" spans="1:7" ht="12" customHeight="1">
      <c r="A148" s="7" t="s">
        <v>223</v>
      </c>
      <c r="B148" s="4" t="s">
        <v>381</v>
      </c>
      <c r="C148" s="214"/>
      <c r="D148" s="151"/>
      <c r="E148" s="220"/>
      <c r="F148" s="220"/>
      <c r="G148" s="220"/>
    </row>
    <row r="149" spans="1:7" ht="12" customHeight="1">
      <c r="A149" s="7" t="s">
        <v>224</v>
      </c>
      <c r="B149" s="4" t="s">
        <v>387</v>
      </c>
      <c r="C149" s="214"/>
      <c r="D149" s="151"/>
      <c r="E149" s="220"/>
      <c r="F149" s="220"/>
      <c r="G149" s="220"/>
    </row>
    <row r="150" spans="1:7" ht="12" customHeight="1" thickBot="1">
      <c r="A150" s="7" t="s">
        <v>385</v>
      </c>
      <c r="B150" s="4" t="s">
        <v>388</v>
      </c>
      <c r="C150" s="214"/>
      <c r="D150" s="151"/>
      <c r="E150" s="220"/>
      <c r="F150" s="220"/>
      <c r="G150" s="220"/>
    </row>
    <row r="151" spans="1:7" ht="12" customHeight="1" thickBot="1">
      <c r="A151" s="9" t="s">
        <v>14</v>
      </c>
      <c r="B151" s="48" t="s">
        <v>389</v>
      </c>
      <c r="C151" s="213"/>
      <c r="D151" s="224"/>
      <c r="E151" s="220"/>
      <c r="F151" s="220"/>
      <c r="G151" s="220"/>
    </row>
    <row r="152" spans="1:7" ht="12" customHeight="1" thickBot="1">
      <c r="A152" s="9" t="s">
        <v>15</v>
      </c>
      <c r="B152" s="48" t="s">
        <v>390</v>
      </c>
      <c r="C152" s="213"/>
      <c r="D152" s="224"/>
      <c r="E152" s="220"/>
      <c r="F152" s="220"/>
      <c r="G152" s="220"/>
    </row>
    <row r="153" spans="1:9" ht="15" customHeight="1" thickBot="1">
      <c r="A153" s="9" t="s">
        <v>16</v>
      </c>
      <c r="B153" s="448" t="s">
        <v>392</v>
      </c>
      <c r="C153" s="449"/>
      <c r="D153" s="450">
        <f>+D129+D133+D140+D145+D151+D152</f>
        <v>0</v>
      </c>
      <c r="E153" s="451"/>
      <c r="F153" s="451"/>
      <c r="G153" s="452"/>
      <c r="H153" s="159"/>
      <c r="I153" s="159"/>
    </row>
    <row r="154" spans="1:7" s="157" customFormat="1" ht="12.75" customHeight="1" thickBot="1" thickTop="1">
      <c r="A154" s="453" t="s">
        <v>17</v>
      </c>
      <c r="B154" s="454" t="s">
        <v>391</v>
      </c>
      <c r="C154" s="454"/>
      <c r="D154" s="455">
        <f>+D128+D153</f>
        <v>293303</v>
      </c>
      <c r="E154" s="456">
        <v>449182</v>
      </c>
      <c r="F154" s="456">
        <v>11768</v>
      </c>
      <c r="G154" s="456">
        <v>460950</v>
      </c>
    </row>
    <row r="155" ht="7.5" customHeight="1"/>
    <row r="156" spans="1:4" ht="15.75">
      <c r="A156" s="472" t="s">
        <v>299</v>
      </c>
      <c r="B156" s="472"/>
      <c r="C156" s="472"/>
      <c r="D156" s="472"/>
    </row>
    <row r="157" spans="1:4" ht="15" customHeight="1" thickBot="1">
      <c r="A157" s="467" t="s">
        <v>110</v>
      </c>
      <c r="B157" s="467"/>
      <c r="C157" s="58"/>
      <c r="D157" s="104"/>
    </row>
    <row r="158" spans="1:7" ht="13.5" customHeight="1" thickBot="1">
      <c r="A158" s="9">
        <v>1</v>
      </c>
      <c r="B158" s="12" t="s">
        <v>393</v>
      </c>
      <c r="C158" s="216"/>
      <c r="D158" s="435">
        <v>18656</v>
      </c>
      <c r="E158" s="219">
        <v>24884</v>
      </c>
      <c r="F158" s="219"/>
      <c r="G158" s="219">
        <v>24884</v>
      </c>
    </row>
    <row r="159" spans="1:7" ht="27.75" customHeight="1" thickBot="1">
      <c r="A159" s="9" t="s">
        <v>8</v>
      </c>
      <c r="B159" s="12" t="s">
        <v>399</v>
      </c>
      <c r="C159" s="216"/>
      <c r="D159" s="435">
        <f>+D86-D153</f>
        <v>18656</v>
      </c>
      <c r="E159" s="219">
        <v>24884</v>
      </c>
      <c r="F159" s="219"/>
      <c r="G159" s="219">
        <v>24884</v>
      </c>
    </row>
  </sheetData>
  <sheetProtection/>
  <mergeCells count="7">
    <mergeCell ref="F2:G2"/>
    <mergeCell ref="A157:B157"/>
    <mergeCell ref="A89:D89"/>
    <mergeCell ref="A1:D1"/>
    <mergeCell ref="A2:B2"/>
    <mergeCell ref="A90:B90"/>
    <mergeCell ref="A156:D156"/>
  </mergeCells>
  <printOptions horizontalCentered="1"/>
  <pageMargins left="0.1968503937007874" right="0.1968503937007874" top="1.6535433070866143" bottom="0.07874015748031496" header="0.984251968503937" footer="0.5905511811023623"/>
  <pageSetup fitToHeight="2" horizontalDpi="600" verticalDpi="600" orientation="portrait" paperSize="9" r:id="rId1"/>
  <headerFooter alignWithMargins="0">
    <oddHeader>&amp;C&amp;"Times New Roman CE,Félkövér"&amp;12
Berzence Nagyközségi Önkormányzat
2015. ÉVI KÖLTSÉGVETÉSÉNEK ÖSSZEVONT MÉRLEGE&amp;10
&amp;R&amp;"Times New Roman CE,Félkövér dőlt"&amp;11 1.1. melléklet a /2016.(II.23.)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view="pageLayout" zoomScaleNormal="115" zoomScaleSheetLayoutView="100" workbookViewId="0" topLeftCell="L1">
      <selection activeCell="N26" sqref="N26"/>
    </sheetView>
  </sheetViews>
  <sheetFormatPr defaultColWidth="9.00390625" defaultRowHeight="12.75"/>
  <cols>
    <col min="1" max="1" width="5.125" style="24" customWidth="1"/>
    <col min="2" max="2" width="30.625" style="61" customWidth="1"/>
    <col min="3" max="3" width="9.875" style="61" customWidth="1"/>
    <col min="4" max="4" width="10.125" style="61" customWidth="1"/>
    <col min="5" max="5" width="8.50390625" style="61" customWidth="1"/>
    <col min="6" max="6" width="10.50390625" style="24" customWidth="1"/>
    <col min="7" max="7" width="38.50390625" style="24" customWidth="1"/>
    <col min="8" max="9" width="9.875" style="24" customWidth="1"/>
    <col min="10" max="10" width="9.375" style="24" customWidth="1"/>
    <col min="11" max="11" width="10.125" style="24" customWidth="1"/>
    <col min="12" max="12" width="8.625" style="24" customWidth="1"/>
    <col min="13" max="16384" width="9.375" style="24" customWidth="1"/>
  </cols>
  <sheetData>
    <row r="1" spans="2:12" ht="39.75" customHeight="1">
      <c r="B1" s="111" t="s">
        <v>114</v>
      </c>
      <c r="C1" s="111"/>
      <c r="D1" s="111"/>
      <c r="E1" s="111"/>
      <c r="F1" s="112"/>
      <c r="G1" s="112"/>
      <c r="H1" s="112"/>
      <c r="I1" s="112"/>
      <c r="J1" s="112"/>
      <c r="K1" s="112"/>
      <c r="L1" s="475"/>
    </row>
    <row r="2" spans="11:12" ht="14.25" thickBot="1">
      <c r="K2" s="113" t="s">
        <v>47</v>
      </c>
      <c r="L2" s="475"/>
    </row>
    <row r="3" spans="1:12" ht="18" customHeight="1" thickBot="1">
      <c r="A3" s="473" t="s">
        <v>55</v>
      </c>
      <c r="B3" s="114" t="s">
        <v>44</v>
      </c>
      <c r="C3" s="225"/>
      <c r="D3" s="225"/>
      <c r="E3" s="225"/>
      <c r="F3" s="115"/>
      <c r="G3" s="114" t="s">
        <v>45</v>
      </c>
      <c r="H3" s="241"/>
      <c r="I3" s="241"/>
      <c r="J3" s="241"/>
      <c r="K3" s="457"/>
      <c r="L3" s="475"/>
    </row>
    <row r="4" spans="1:12" s="117" customFormat="1" ht="27.75" customHeight="1" thickBot="1">
      <c r="A4" s="474"/>
      <c r="B4" s="62" t="s">
        <v>48</v>
      </c>
      <c r="C4" s="226" t="s">
        <v>464</v>
      </c>
      <c r="D4" s="226" t="s">
        <v>476</v>
      </c>
      <c r="E4" s="226" t="s">
        <v>509</v>
      </c>
      <c r="F4" s="63" t="s">
        <v>471</v>
      </c>
      <c r="G4" s="62" t="s">
        <v>48</v>
      </c>
      <c r="H4" s="242" t="s">
        <v>470</v>
      </c>
      <c r="I4" s="242" t="s">
        <v>476</v>
      </c>
      <c r="J4" s="242" t="s">
        <v>509</v>
      </c>
      <c r="K4" s="242" t="str">
        <f>+F4</f>
        <v>2015. évi mód. Előir.</v>
      </c>
      <c r="L4" s="475"/>
    </row>
    <row r="5" spans="1:12" ht="12.75" customHeight="1">
      <c r="A5" s="118" t="s">
        <v>7</v>
      </c>
      <c r="B5" s="119" t="s">
        <v>300</v>
      </c>
      <c r="C5" s="227">
        <v>173598</v>
      </c>
      <c r="D5" s="227">
        <v>201145</v>
      </c>
      <c r="E5" s="227">
        <v>4845</v>
      </c>
      <c r="F5" s="105">
        <v>205990</v>
      </c>
      <c r="G5" s="119" t="s">
        <v>49</v>
      </c>
      <c r="H5" s="243">
        <v>100343</v>
      </c>
      <c r="I5" s="243">
        <v>128735</v>
      </c>
      <c r="J5" s="243">
        <v>2480</v>
      </c>
      <c r="K5" s="106">
        <v>131215</v>
      </c>
      <c r="L5" s="475"/>
    </row>
    <row r="6" spans="1:12" ht="12.75" customHeight="1">
      <c r="A6" s="120" t="s">
        <v>8</v>
      </c>
      <c r="B6" s="121" t="s">
        <v>466</v>
      </c>
      <c r="C6" s="228">
        <v>27858</v>
      </c>
      <c r="D6" s="228">
        <v>60925</v>
      </c>
      <c r="E6" s="228">
        <v>7278</v>
      </c>
      <c r="F6" s="106">
        <v>68203</v>
      </c>
      <c r="G6" s="121" t="s">
        <v>469</v>
      </c>
      <c r="H6" s="243">
        <v>24881</v>
      </c>
      <c r="I6" s="243">
        <v>29391</v>
      </c>
      <c r="J6" s="243">
        <v>60</v>
      </c>
      <c r="K6" s="106">
        <v>30607</v>
      </c>
      <c r="L6" s="475"/>
    </row>
    <row r="7" spans="1:12" ht="12.75" customHeight="1">
      <c r="A7" s="120" t="s">
        <v>9</v>
      </c>
      <c r="B7" s="121" t="s">
        <v>316</v>
      </c>
      <c r="C7" s="228"/>
      <c r="D7" s="228"/>
      <c r="E7" s="228"/>
      <c r="F7" s="106"/>
      <c r="G7" s="121" t="s">
        <v>156</v>
      </c>
      <c r="H7" s="243">
        <v>88092</v>
      </c>
      <c r="I7" s="243">
        <v>120379</v>
      </c>
      <c r="J7" s="243">
        <v>2310</v>
      </c>
      <c r="K7" s="106">
        <v>122689</v>
      </c>
      <c r="L7" s="475"/>
    </row>
    <row r="8" spans="1:12" ht="12.75" customHeight="1">
      <c r="A8" s="120" t="s">
        <v>10</v>
      </c>
      <c r="B8" s="121" t="s">
        <v>121</v>
      </c>
      <c r="C8" s="228">
        <v>39300</v>
      </c>
      <c r="D8" s="228">
        <v>46659</v>
      </c>
      <c r="E8" s="228"/>
      <c r="F8" s="106">
        <v>46659</v>
      </c>
      <c r="G8" s="121" t="s">
        <v>131</v>
      </c>
      <c r="H8" s="243">
        <v>40137</v>
      </c>
      <c r="I8" s="243">
        <v>42265</v>
      </c>
      <c r="J8" s="243"/>
      <c r="K8" s="106">
        <v>42265</v>
      </c>
      <c r="L8" s="475"/>
    </row>
    <row r="9" spans="1:12" ht="12.75" customHeight="1">
      <c r="A9" s="120" t="s">
        <v>11</v>
      </c>
      <c r="B9" s="122" t="s">
        <v>337</v>
      </c>
      <c r="C9" s="229">
        <v>33891</v>
      </c>
      <c r="D9" s="229">
        <v>38511</v>
      </c>
      <c r="E9" s="229">
        <v>23</v>
      </c>
      <c r="F9" s="106">
        <v>38534</v>
      </c>
      <c r="G9" s="121" t="s">
        <v>132</v>
      </c>
      <c r="H9" s="243">
        <v>14850</v>
      </c>
      <c r="I9" s="243">
        <v>20786</v>
      </c>
      <c r="J9" s="243"/>
      <c r="K9" s="106">
        <v>20786</v>
      </c>
      <c r="L9" s="475"/>
    </row>
    <row r="10" spans="1:12" ht="12.75" customHeight="1">
      <c r="A10" s="120" t="s">
        <v>12</v>
      </c>
      <c r="B10" s="121" t="s">
        <v>301</v>
      </c>
      <c r="C10" s="230"/>
      <c r="D10" s="230"/>
      <c r="E10" s="230"/>
      <c r="F10" s="107"/>
      <c r="G10" s="121" t="s">
        <v>38</v>
      </c>
      <c r="H10" s="243">
        <v>5000</v>
      </c>
      <c r="I10" s="243">
        <v>2267</v>
      </c>
      <c r="J10" s="243">
        <v>6588</v>
      </c>
      <c r="K10" s="106">
        <v>8855</v>
      </c>
      <c r="L10" s="475"/>
    </row>
    <row r="11" spans="1:12" ht="12.75" customHeight="1">
      <c r="A11" s="120" t="s">
        <v>13</v>
      </c>
      <c r="B11" s="121" t="s">
        <v>400</v>
      </c>
      <c r="C11" s="228"/>
      <c r="D11" s="228"/>
      <c r="E11" s="228"/>
      <c r="F11" s="106"/>
      <c r="G11" s="17"/>
      <c r="H11" s="244"/>
      <c r="I11" s="244"/>
      <c r="J11" s="244"/>
      <c r="K11" s="106"/>
      <c r="L11" s="475"/>
    </row>
    <row r="12" spans="1:12" ht="9.75" customHeight="1">
      <c r="A12" s="120" t="s">
        <v>14</v>
      </c>
      <c r="B12" s="17"/>
      <c r="C12" s="231"/>
      <c r="D12" s="231"/>
      <c r="E12" s="231"/>
      <c r="F12" s="106"/>
      <c r="G12" s="17"/>
      <c r="H12" s="244"/>
      <c r="I12" s="244"/>
      <c r="J12" s="244"/>
      <c r="K12" s="106"/>
      <c r="L12" s="475"/>
    </row>
    <row r="13" spans="1:12" ht="10.5" customHeight="1">
      <c r="A13" s="120" t="s">
        <v>15</v>
      </c>
      <c r="B13" s="160"/>
      <c r="C13" s="160"/>
      <c r="D13" s="160"/>
      <c r="E13" s="160"/>
      <c r="F13" s="107"/>
      <c r="G13" s="17"/>
      <c r="H13" s="244"/>
      <c r="I13" s="244"/>
      <c r="J13" s="244"/>
      <c r="K13" s="106"/>
      <c r="L13" s="475"/>
    </row>
    <row r="14" spans="1:12" ht="9" customHeight="1">
      <c r="A14" s="120" t="s">
        <v>16</v>
      </c>
      <c r="B14" s="17"/>
      <c r="C14" s="231"/>
      <c r="D14" s="231"/>
      <c r="E14" s="231"/>
      <c r="F14" s="106"/>
      <c r="G14" s="17"/>
      <c r="H14" s="244"/>
      <c r="I14" s="244"/>
      <c r="J14" s="244"/>
      <c r="K14" s="106"/>
      <c r="L14" s="475"/>
    </row>
    <row r="15" spans="1:12" ht="10.5" customHeight="1">
      <c r="A15" s="120" t="s">
        <v>17</v>
      </c>
      <c r="B15" s="17"/>
      <c r="C15" s="231"/>
      <c r="D15" s="231"/>
      <c r="E15" s="231"/>
      <c r="F15" s="106"/>
      <c r="G15" s="17"/>
      <c r="H15" s="244"/>
      <c r="I15" s="244"/>
      <c r="J15" s="244"/>
      <c r="K15" s="106"/>
      <c r="L15" s="475"/>
    </row>
    <row r="16" spans="1:12" ht="12.75" customHeight="1" thickBot="1">
      <c r="A16" s="120" t="s">
        <v>18</v>
      </c>
      <c r="B16" s="25"/>
      <c r="C16" s="232"/>
      <c r="D16" s="232"/>
      <c r="E16" s="232"/>
      <c r="F16" s="108"/>
      <c r="G16" s="17"/>
      <c r="H16" s="244"/>
      <c r="I16" s="244"/>
      <c r="J16" s="244"/>
      <c r="K16" s="106"/>
      <c r="L16" s="475"/>
    </row>
    <row r="17" spans="1:12" ht="15.75" customHeight="1" thickBot="1">
      <c r="A17" s="123" t="s">
        <v>19</v>
      </c>
      <c r="B17" s="49" t="s">
        <v>401</v>
      </c>
      <c r="C17" s="233">
        <v>274647</v>
      </c>
      <c r="D17" s="233">
        <v>347240</v>
      </c>
      <c r="E17" s="233">
        <v>12146</v>
      </c>
      <c r="F17" s="109">
        <v>359386</v>
      </c>
      <c r="G17" s="49" t="s">
        <v>305</v>
      </c>
      <c r="H17" s="245">
        <v>273303</v>
      </c>
      <c r="I17" s="245">
        <v>344979</v>
      </c>
      <c r="J17" s="245">
        <v>11438</v>
      </c>
      <c r="K17" s="255">
        <v>356417</v>
      </c>
      <c r="L17" s="475"/>
    </row>
    <row r="18" spans="1:12" ht="12.75" customHeight="1">
      <c r="A18" s="124" t="s">
        <v>20</v>
      </c>
      <c r="B18" s="125" t="s">
        <v>467</v>
      </c>
      <c r="C18" s="234">
        <v>18656</v>
      </c>
      <c r="D18" s="234">
        <v>24884</v>
      </c>
      <c r="E18" s="234"/>
      <c r="F18" s="461">
        <v>24884</v>
      </c>
      <c r="G18" s="126" t="s">
        <v>138</v>
      </c>
      <c r="H18" s="246"/>
      <c r="I18" s="246"/>
      <c r="J18" s="246"/>
      <c r="K18" s="33"/>
      <c r="L18" s="475"/>
    </row>
    <row r="19" spans="1:12" ht="12.75" customHeight="1">
      <c r="A19" s="127" t="s">
        <v>21</v>
      </c>
      <c r="B19" s="126" t="s">
        <v>148</v>
      </c>
      <c r="C19" s="235">
        <v>18656</v>
      </c>
      <c r="D19" s="235">
        <v>24884</v>
      </c>
      <c r="E19" s="235"/>
      <c r="F19" s="33">
        <v>24884</v>
      </c>
      <c r="G19" s="126" t="s">
        <v>304</v>
      </c>
      <c r="H19" s="246"/>
      <c r="I19" s="246"/>
      <c r="J19" s="246"/>
      <c r="K19" s="33"/>
      <c r="L19" s="475"/>
    </row>
    <row r="20" spans="1:12" ht="12.75" customHeight="1">
      <c r="A20" s="127" t="s">
        <v>22</v>
      </c>
      <c r="B20" s="126" t="s">
        <v>149</v>
      </c>
      <c r="C20" s="235"/>
      <c r="D20" s="235"/>
      <c r="E20" s="235"/>
      <c r="F20" s="33"/>
      <c r="G20" s="126" t="s">
        <v>112</v>
      </c>
      <c r="H20" s="246"/>
      <c r="I20" s="246"/>
      <c r="J20" s="246"/>
      <c r="K20" s="33"/>
      <c r="L20" s="475"/>
    </row>
    <row r="21" spans="1:12" ht="12.75" customHeight="1">
      <c r="A21" s="127" t="s">
        <v>23</v>
      </c>
      <c r="B21" s="126" t="s">
        <v>154</v>
      </c>
      <c r="C21" s="235"/>
      <c r="D21" s="235"/>
      <c r="E21" s="235"/>
      <c r="F21" s="33"/>
      <c r="G21" s="126" t="s">
        <v>113</v>
      </c>
      <c r="H21" s="246"/>
      <c r="I21" s="246"/>
      <c r="J21" s="246"/>
      <c r="K21" s="33"/>
      <c r="L21" s="475"/>
    </row>
    <row r="22" spans="1:12" ht="12.75" customHeight="1">
      <c r="A22" s="127" t="s">
        <v>24</v>
      </c>
      <c r="B22" s="126" t="s">
        <v>155</v>
      </c>
      <c r="C22" s="235"/>
      <c r="D22" s="235"/>
      <c r="E22" s="235">
        <v>5586</v>
      </c>
      <c r="F22" s="33">
        <v>5586</v>
      </c>
      <c r="G22" s="125" t="s">
        <v>157</v>
      </c>
      <c r="H22" s="246"/>
      <c r="I22" s="246"/>
      <c r="J22" s="246"/>
      <c r="K22" s="33"/>
      <c r="L22" s="475"/>
    </row>
    <row r="23" spans="1:12" ht="12.75" customHeight="1">
      <c r="A23" s="127" t="s">
        <v>25</v>
      </c>
      <c r="B23" s="126" t="s">
        <v>468</v>
      </c>
      <c r="C23" s="235"/>
      <c r="D23" s="235"/>
      <c r="E23" s="235"/>
      <c r="F23" s="128">
        <f>+F24+F25</f>
        <v>0</v>
      </c>
      <c r="G23" s="126" t="s">
        <v>139</v>
      </c>
      <c r="H23" s="246"/>
      <c r="I23" s="246"/>
      <c r="J23" s="246"/>
      <c r="K23" s="33"/>
      <c r="L23" s="475"/>
    </row>
    <row r="24" spans="1:12" ht="12.75" customHeight="1">
      <c r="A24" s="124" t="s">
        <v>26</v>
      </c>
      <c r="B24" s="125" t="s">
        <v>302</v>
      </c>
      <c r="C24" s="234"/>
      <c r="D24" s="234"/>
      <c r="E24" s="234"/>
      <c r="F24" s="110"/>
      <c r="G24" s="119" t="s">
        <v>383</v>
      </c>
      <c r="H24" s="243"/>
      <c r="I24" s="243"/>
      <c r="J24" s="243"/>
      <c r="K24" s="33"/>
      <c r="L24" s="475"/>
    </row>
    <row r="25" spans="1:12" ht="12.75" customHeight="1">
      <c r="A25" s="127" t="s">
        <v>27</v>
      </c>
      <c r="B25" s="126" t="s">
        <v>303</v>
      </c>
      <c r="C25" s="235"/>
      <c r="D25" s="235"/>
      <c r="E25" s="235"/>
      <c r="F25" s="33"/>
      <c r="G25" s="121" t="s">
        <v>389</v>
      </c>
      <c r="H25" s="243"/>
      <c r="I25" s="243"/>
      <c r="J25" s="243"/>
      <c r="K25" s="33"/>
      <c r="L25" s="475"/>
    </row>
    <row r="26" spans="1:12" ht="12.75" customHeight="1">
      <c r="A26" s="120" t="s">
        <v>28</v>
      </c>
      <c r="B26" s="126" t="s">
        <v>394</v>
      </c>
      <c r="C26" s="235"/>
      <c r="D26" s="235"/>
      <c r="E26" s="235"/>
      <c r="F26" s="33"/>
      <c r="G26" s="121" t="s">
        <v>390</v>
      </c>
      <c r="H26" s="243"/>
      <c r="I26" s="243"/>
      <c r="J26" s="243"/>
      <c r="K26" s="33"/>
      <c r="L26" s="475"/>
    </row>
    <row r="27" spans="1:12" ht="12.75" customHeight="1" thickBot="1">
      <c r="A27" s="148" t="s">
        <v>29</v>
      </c>
      <c r="B27" s="125" t="s">
        <v>261</v>
      </c>
      <c r="C27" s="234"/>
      <c r="D27" s="234"/>
      <c r="E27" s="234"/>
      <c r="F27" s="110"/>
      <c r="G27" s="162"/>
      <c r="H27" s="244"/>
      <c r="I27" s="244"/>
      <c r="J27" s="244"/>
      <c r="K27" s="33"/>
      <c r="L27" s="475"/>
    </row>
    <row r="28" spans="1:12" ht="15.75" customHeight="1" thickBot="1">
      <c r="A28" s="123" t="s">
        <v>30</v>
      </c>
      <c r="B28" s="49" t="s">
        <v>402</v>
      </c>
      <c r="C28" s="233">
        <v>18656</v>
      </c>
      <c r="D28" s="233">
        <v>24884</v>
      </c>
      <c r="E28" s="233">
        <v>5586</v>
      </c>
      <c r="F28" s="109">
        <v>30470</v>
      </c>
      <c r="G28" s="49" t="s">
        <v>404</v>
      </c>
      <c r="H28" s="245"/>
      <c r="I28" s="245"/>
      <c r="J28" s="245"/>
      <c r="K28" s="255">
        <f>SUM(K18:K27)</f>
        <v>0</v>
      </c>
      <c r="L28" s="475"/>
    </row>
    <row r="29" spans="1:12" ht="18" customHeight="1" thickBot="1">
      <c r="A29" s="123" t="s">
        <v>31</v>
      </c>
      <c r="B29" s="129" t="s">
        <v>403</v>
      </c>
      <c r="C29" s="459">
        <v>293303</v>
      </c>
      <c r="D29" s="459">
        <v>372124</v>
      </c>
      <c r="E29" s="459">
        <v>17732</v>
      </c>
      <c r="F29" s="460">
        <v>389856</v>
      </c>
      <c r="G29" s="129" t="s">
        <v>405</v>
      </c>
      <c r="H29" s="245">
        <v>273303</v>
      </c>
      <c r="I29" s="245">
        <v>344979</v>
      </c>
      <c r="J29" s="245"/>
      <c r="K29" s="255">
        <f>+K17+K28</f>
        <v>356417</v>
      </c>
      <c r="L29" s="475"/>
    </row>
    <row r="30" spans="1:12" ht="26.25" thickBot="1">
      <c r="A30" s="123" t="s">
        <v>32</v>
      </c>
      <c r="B30" s="129" t="s">
        <v>116</v>
      </c>
      <c r="C30" s="236"/>
      <c r="D30" s="236"/>
      <c r="E30" s="236"/>
      <c r="F30" s="130"/>
      <c r="G30" s="129" t="s">
        <v>117</v>
      </c>
      <c r="H30" s="247"/>
      <c r="I30" s="247"/>
      <c r="J30" s="247"/>
      <c r="K30" s="458"/>
      <c r="L30" s="475"/>
    </row>
    <row r="31" spans="1:12" ht="26.25" thickBot="1">
      <c r="A31" s="123" t="s">
        <v>33</v>
      </c>
      <c r="B31" s="129" t="s">
        <v>158</v>
      </c>
      <c r="C31" s="236"/>
      <c r="D31" s="236"/>
      <c r="E31" s="236"/>
      <c r="F31" s="130" t="str">
        <f>IF(F17+F28-K29&lt;0,K29-(F17+F28),"-")</f>
        <v>-</v>
      </c>
      <c r="G31" s="129" t="s">
        <v>159</v>
      </c>
      <c r="H31" s="247"/>
      <c r="I31" s="247"/>
      <c r="J31" s="247"/>
      <c r="K31" s="458"/>
      <c r="L31" s="475"/>
    </row>
    <row r="32" spans="2:10" ht="18.75">
      <c r="B32" s="476"/>
      <c r="C32" s="476"/>
      <c r="D32" s="476"/>
      <c r="E32" s="476"/>
      <c r="F32" s="476"/>
      <c r="G32" s="476"/>
      <c r="H32" s="240"/>
      <c r="I32" s="240"/>
      <c r="J32" s="240"/>
    </row>
  </sheetData>
  <sheetProtection/>
  <mergeCells count="3">
    <mergeCell ref="A3:A4"/>
    <mergeCell ref="L1:L31"/>
    <mergeCell ref="B32:G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2.1.melléklet a /2016.(II.23.)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zoomScaleSheetLayoutView="115" workbookViewId="0" topLeftCell="A1">
      <selection activeCell="K30" sqref="K30"/>
    </sheetView>
  </sheetViews>
  <sheetFormatPr defaultColWidth="9.00390625" defaultRowHeight="12.75"/>
  <cols>
    <col min="1" max="1" width="6.00390625" style="24" customWidth="1"/>
    <col min="2" max="2" width="34.625" style="61" customWidth="1"/>
    <col min="3" max="3" width="7.00390625" style="61" customWidth="1"/>
    <col min="4" max="4" width="9.50390625" style="61" bestFit="1" customWidth="1"/>
    <col min="5" max="5" width="8.50390625" style="61" customWidth="1"/>
    <col min="6" max="6" width="9.125" style="24" customWidth="1"/>
    <col min="7" max="7" width="33.375" style="24" customWidth="1"/>
    <col min="8" max="8" width="9.625" style="24" customWidth="1"/>
    <col min="9" max="9" width="11.50390625" style="24" customWidth="1"/>
    <col min="10" max="10" width="9.875" style="24" customWidth="1"/>
    <col min="11" max="11" width="10.00390625" style="24" customWidth="1"/>
    <col min="12" max="12" width="4.875" style="24" customWidth="1"/>
    <col min="13" max="16384" width="9.375" style="24" customWidth="1"/>
  </cols>
  <sheetData>
    <row r="1" spans="2:12" ht="31.5">
      <c r="B1" s="111" t="s">
        <v>115</v>
      </c>
      <c r="C1" s="111"/>
      <c r="D1" s="111"/>
      <c r="E1" s="111"/>
      <c r="F1" s="112"/>
      <c r="G1" s="112"/>
      <c r="H1" s="112"/>
      <c r="I1" s="112"/>
      <c r="J1" s="112"/>
      <c r="K1" s="112"/>
      <c r="L1" s="475"/>
    </row>
    <row r="2" spans="11:12" ht="14.25" thickBot="1">
      <c r="K2" s="113" t="s">
        <v>507</v>
      </c>
      <c r="L2" s="475"/>
    </row>
    <row r="3" spans="1:12" ht="13.5" thickBot="1">
      <c r="A3" s="477" t="s">
        <v>55</v>
      </c>
      <c r="B3" s="114" t="s">
        <v>44</v>
      </c>
      <c r="C3" s="225"/>
      <c r="D3" s="225"/>
      <c r="E3" s="225"/>
      <c r="F3" s="115"/>
      <c r="G3" s="114" t="s">
        <v>45</v>
      </c>
      <c r="H3" s="237"/>
      <c r="I3" s="237"/>
      <c r="J3" s="237"/>
      <c r="K3" s="116"/>
      <c r="L3" s="475"/>
    </row>
    <row r="4" spans="1:12" s="117" customFormat="1" ht="48.75" thickBot="1">
      <c r="A4" s="478"/>
      <c r="B4" s="62" t="s">
        <v>48</v>
      </c>
      <c r="C4" s="226" t="s">
        <v>470</v>
      </c>
      <c r="D4" s="226" t="s">
        <v>506</v>
      </c>
      <c r="E4" s="226" t="s">
        <v>477</v>
      </c>
      <c r="F4" s="63" t="str">
        <f>+'2.1.sz.mell  '!F4</f>
        <v>2015. évi mód. Előir.</v>
      </c>
      <c r="G4" s="62" t="s">
        <v>48</v>
      </c>
      <c r="H4" s="226" t="s">
        <v>470</v>
      </c>
      <c r="I4" s="226" t="s">
        <v>480</v>
      </c>
      <c r="J4" s="226" t="s">
        <v>465</v>
      </c>
      <c r="K4" s="63" t="str">
        <f>+'2.1.sz.mell  '!F4</f>
        <v>2015. évi mód. Előir.</v>
      </c>
      <c r="L4" s="475"/>
    </row>
    <row r="5" spans="1:12" ht="21" customHeight="1">
      <c r="A5" s="118" t="s">
        <v>7</v>
      </c>
      <c r="B5" s="119" t="s">
        <v>475</v>
      </c>
      <c r="C5" s="227"/>
      <c r="D5" s="227">
        <v>77004</v>
      </c>
      <c r="E5" s="227">
        <v>-5941</v>
      </c>
      <c r="F5" s="105">
        <v>71063</v>
      </c>
      <c r="G5" s="119" t="s">
        <v>150</v>
      </c>
      <c r="H5" s="243">
        <v>5000</v>
      </c>
      <c r="I5" s="243">
        <v>26846</v>
      </c>
      <c r="J5" s="243">
        <v>330</v>
      </c>
      <c r="K5" s="106">
        <v>27176</v>
      </c>
      <c r="L5" s="475"/>
    </row>
    <row r="6" spans="1:12" ht="22.5">
      <c r="A6" s="120" t="s">
        <v>8</v>
      </c>
      <c r="B6" s="121" t="s">
        <v>306</v>
      </c>
      <c r="C6" s="228"/>
      <c r="D6" s="228">
        <v>25104</v>
      </c>
      <c r="E6" s="228"/>
      <c r="F6" s="106">
        <v>25104</v>
      </c>
      <c r="G6" s="121" t="s">
        <v>310</v>
      </c>
      <c r="H6" s="243"/>
      <c r="I6" s="243"/>
      <c r="J6" s="243"/>
      <c r="K6" s="106"/>
      <c r="L6" s="475"/>
    </row>
    <row r="7" spans="1:12" ht="12.75" customHeight="1">
      <c r="A7" s="120" t="s">
        <v>9</v>
      </c>
      <c r="B7" s="121" t="s">
        <v>3</v>
      </c>
      <c r="C7" s="228"/>
      <c r="D7" s="228">
        <v>54</v>
      </c>
      <c r="E7" s="228">
        <v>-23</v>
      </c>
      <c r="F7" s="106">
        <v>31</v>
      </c>
      <c r="G7" s="121" t="s">
        <v>134</v>
      </c>
      <c r="H7" s="243">
        <v>15000</v>
      </c>
      <c r="I7" s="243">
        <v>77357</v>
      </c>
      <c r="J7" s="243"/>
      <c r="K7" s="106">
        <v>77357</v>
      </c>
      <c r="L7" s="475"/>
    </row>
    <row r="8" spans="1:12" ht="12.75" customHeight="1">
      <c r="A8" s="120" t="s">
        <v>10</v>
      </c>
      <c r="B8" s="121" t="s">
        <v>505</v>
      </c>
      <c r="C8" s="228"/>
      <c r="D8" s="228"/>
      <c r="E8" s="228"/>
      <c r="F8" s="106"/>
      <c r="G8" s="121" t="s">
        <v>504</v>
      </c>
      <c r="H8" s="243"/>
      <c r="I8" s="243"/>
      <c r="J8" s="243"/>
      <c r="K8" s="106"/>
      <c r="L8" s="475"/>
    </row>
    <row r="9" spans="1:12" ht="12.75" customHeight="1">
      <c r="A9" s="120" t="s">
        <v>11</v>
      </c>
      <c r="B9" s="121" t="s">
        <v>307</v>
      </c>
      <c r="C9" s="228"/>
      <c r="D9" s="228"/>
      <c r="E9" s="228"/>
      <c r="F9" s="106"/>
      <c r="G9" s="121" t="s">
        <v>153</v>
      </c>
      <c r="H9" s="243"/>
      <c r="I9" s="243"/>
      <c r="J9" s="243"/>
      <c r="K9" s="106"/>
      <c r="L9" s="475"/>
    </row>
    <row r="10" spans="1:12" ht="12.75" customHeight="1">
      <c r="A10" s="120" t="s">
        <v>12</v>
      </c>
      <c r="B10" s="121" t="s">
        <v>308</v>
      </c>
      <c r="C10" s="230"/>
      <c r="D10" s="230"/>
      <c r="E10" s="230"/>
      <c r="F10" s="107"/>
      <c r="G10" s="163"/>
      <c r="H10" s="253"/>
      <c r="I10" s="253"/>
      <c r="J10" s="253"/>
      <c r="K10" s="106"/>
      <c r="L10" s="475"/>
    </row>
    <row r="11" spans="1:12" ht="12.75" customHeight="1">
      <c r="A11" s="120" t="s">
        <v>13</v>
      </c>
      <c r="B11" s="17"/>
      <c r="C11" s="231"/>
      <c r="D11" s="231"/>
      <c r="E11" s="231"/>
      <c r="F11" s="106"/>
      <c r="G11" s="163"/>
      <c r="H11" s="253"/>
      <c r="I11" s="253"/>
      <c r="J11" s="253"/>
      <c r="K11" s="106"/>
      <c r="L11" s="475"/>
    </row>
    <row r="12" spans="1:12" ht="12.75" customHeight="1">
      <c r="A12" s="120" t="s">
        <v>14</v>
      </c>
      <c r="B12" s="17"/>
      <c r="C12" s="231"/>
      <c r="D12" s="231"/>
      <c r="E12" s="231"/>
      <c r="F12" s="106"/>
      <c r="G12" s="164"/>
      <c r="H12" s="254"/>
      <c r="I12" s="254"/>
      <c r="J12" s="254"/>
      <c r="K12" s="106"/>
      <c r="L12" s="475"/>
    </row>
    <row r="13" spans="1:12" ht="12.75" customHeight="1">
      <c r="A13" s="120" t="s">
        <v>15</v>
      </c>
      <c r="B13" s="161"/>
      <c r="C13" s="248"/>
      <c r="D13" s="248"/>
      <c r="E13" s="248"/>
      <c r="F13" s="107"/>
      <c r="G13" s="163"/>
      <c r="H13" s="253"/>
      <c r="I13" s="253"/>
      <c r="J13" s="253"/>
      <c r="K13" s="106"/>
      <c r="L13" s="475"/>
    </row>
    <row r="14" spans="1:12" ht="12.75">
      <c r="A14" s="120" t="s">
        <v>16</v>
      </c>
      <c r="B14" s="17"/>
      <c r="C14" s="238"/>
      <c r="D14" s="238"/>
      <c r="E14" s="238"/>
      <c r="F14" s="107"/>
      <c r="G14" s="163"/>
      <c r="H14" s="253"/>
      <c r="I14" s="253"/>
      <c r="J14" s="253"/>
      <c r="K14" s="106"/>
      <c r="L14" s="475"/>
    </row>
    <row r="15" spans="1:12" ht="12.75" customHeight="1" thickBot="1">
      <c r="A15" s="148" t="s">
        <v>17</v>
      </c>
      <c r="B15" s="162"/>
      <c r="C15" s="239"/>
      <c r="D15" s="239"/>
      <c r="E15" s="239"/>
      <c r="F15" s="150"/>
      <c r="G15" s="149" t="s">
        <v>38</v>
      </c>
      <c r="H15" s="243"/>
      <c r="I15" s="243"/>
      <c r="J15" s="243"/>
      <c r="K15" s="106"/>
      <c r="L15" s="475"/>
    </row>
    <row r="16" spans="1:12" ht="15.75" customHeight="1" thickBot="1">
      <c r="A16" s="123" t="s">
        <v>18</v>
      </c>
      <c r="B16" s="49" t="s">
        <v>472</v>
      </c>
      <c r="C16" s="233"/>
      <c r="D16" s="233">
        <v>77058</v>
      </c>
      <c r="E16" s="233">
        <v>-5964</v>
      </c>
      <c r="F16" s="109">
        <f>+F5+F7+F8+F10+F11+F12+F13+F14+F15</f>
        <v>71094</v>
      </c>
      <c r="G16" s="49" t="s">
        <v>474</v>
      </c>
      <c r="H16" s="245">
        <v>20000</v>
      </c>
      <c r="I16" s="245">
        <v>104203</v>
      </c>
      <c r="J16" s="245">
        <v>330</v>
      </c>
      <c r="K16" s="255">
        <v>104533</v>
      </c>
      <c r="L16" s="475"/>
    </row>
    <row r="17" spans="1:12" ht="18.75" customHeight="1">
      <c r="A17" s="118" t="s">
        <v>19</v>
      </c>
      <c r="B17" s="132" t="s">
        <v>170</v>
      </c>
      <c r="C17" s="249"/>
      <c r="D17" s="249"/>
      <c r="E17" s="249"/>
      <c r="F17" s="139">
        <f>+F18+F19+F20+F21+F22</f>
        <v>0</v>
      </c>
      <c r="G17" s="126" t="s">
        <v>138</v>
      </c>
      <c r="H17" s="246"/>
      <c r="I17" s="246"/>
      <c r="J17" s="246"/>
      <c r="K17" s="33"/>
      <c r="L17" s="475"/>
    </row>
    <row r="18" spans="1:12" ht="12.75" customHeight="1">
      <c r="A18" s="120" t="s">
        <v>20</v>
      </c>
      <c r="B18" s="133" t="s">
        <v>160</v>
      </c>
      <c r="C18" s="250"/>
      <c r="D18" s="250"/>
      <c r="E18" s="250"/>
      <c r="F18" s="33"/>
      <c r="G18" s="126" t="s">
        <v>141</v>
      </c>
      <c r="H18" s="246"/>
      <c r="I18" s="246"/>
      <c r="J18" s="246"/>
      <c r="K18" s="33"/>
      <c r="L18" s="475"/>
    </row>
    <row r="19" spans="1:12" ht="12.75" customHeight="1">
      <c r="A19" s="118" t="s">
        <v>21</v>
      </c>
      <c r="B19" s="133" t="s">
        <v>161</v>
      </c>
      <c r="C19" s="250"/>
      <c r="D19" s="250"/>
      <c r="E19" s="250"/>
      <c r="F19" s="33"/>
      <c r="G19" s="126" t="s">
        <v>112</v>
      </c>
      <c r="H19" s="246"/>
      <c r="I19" s="246"/>
      <c r="J19" s="246"/>
      <c r="K19" s="33"/>
      <c r="L19" s="475"/>
    </row>
    <row r="20" spans="1:12" ht="12.75" customHeight="1">
      <c r="A20" s="120" t="s">
        <v>22</v>
      </c>
      <c r="B20" s="133" t="s">
        <v>162</v>
      </c>
      <c r="C20" s="250"/>
      <c r="D20" s="250"/>
      <c r="E20" s="250"/>
      <c r="F20" s="33"/>
      <c r="G20" s="126" t="s">
        <v>113</v>
      </c>
      <c r="H20" s="246"/>
      <c r="I20" s="246"/>
      <c r="J20" s="246"/>
      <c r="K20" s="33"/>
      <c r="L20" s="475"/>
    </row>
    <row r="21" spans="1:12" ht="12.75" customHeight="1">
      <c r="A21" s="118" t="s">
        <v>23</v>
      </c>
      <c r="B21" s="133" t="s">
        <v>163</v>
      </c>
      <c r="C21" s="250"/>
      <c r="D21" s="250"/>
      <c r="E21" s="250"/>
      <c r="F21" s="33"/>
      <c r="G21" s="125" t="s">
        <v>157</v>
      </c>
      <c r="H21" s="246"/>
      <c r="I21" s="246"/>
      <c r="J21" s="246"/>
      <c r="K21" s="33"/>
      <c r="L21" s="475"/>
    </row>
    <row r="22" spans="1:12" ht="12.75" customHeight="1">
      <c r="A22" s="120" t="s">
        <v>24</v>
      </c>
      <c r="B22" s="134" t="s">
        <v>164</v>
      </c>
      <c r="C22" s="134"/>
      <c r="D22" s="134"/>
      <c r="E22" s="134"/>
      <c r="F22" s="33"/>
      <c r="G22" s="126" t="s">
        <v>142</v>
      </c>
      <c r="H22" s="246"/>
      <c r="I22" s="246"/>
      <c r="J22" s="246"/>
      <c r="K22" s="33"/>
      <c r="L22" s="475"/>
    </row>
    <row r="23" spans="1:12" ht="12.75" customHeight="1">
      <c r="A23" s="118" t="s">
        <v>25</v>
      </c>
      <c r="B23" s="135" t="s">
        <v>473</v>
      </c>
      <c r="C23" s="135"/>
      <c r="D23" s="135"/>
      <c r="E23" s="135"/>
      <c r="F23" s="128">
        <f>+F24+F25+F26+F27+F28</f>
        <v>0</v>
      </c>
      <c r="G23" s="136" t="s">
        <v>140</v>
      </c>
      <c r="H23" s="246"/>
      <c r="I23" s="246"/>
      <c r="J23" s="246"/>
      <c r="K23" s="33"/>
      <c r="L23" s="475"/>
    </row>
    <row r="24" spans="1:12" ht="12.75" customHeight="1">
      <c r="A24" s="120" t="s">
        <v>26</v>
      </c>
      <c r="B24" s="134" t="s">
        <v>165</v>
      </c>
      <c r="C24" s="134"/>
      <c r="D24" s="134"/>
      <c r="E24" s="134"/>
      <c r="F24" s="33"/>
      <c r="G24" s="136" t="s">
        <v>311</v>
      </c>
      <c r="H24" s="246"/>
      <c r="I24" s="246"/>
      <c r="J24" s="246"/>
      <c r="K24" s="33"/>
      <c r="L24" s="475"/>
    </row>
    <row r="25" spans="1:12" ht="12.75" customHeight="1">
      <c r="A25" s="118" t="s">
        <v>27</v>
      </c>
      <c r="B25" s="134" t="s">
        <v>166</v>
      </c>
      <c r="C25" s="134"/>
      <c r="D25" s="134"/>
      <c r="E25" s="134"/>
      <c r="F25" s="33"/>
      <c r="G25" s="131"/>
      <c r="H25" s="256"/>
      <c r="I25" s="256"/>
      <c r="J25" s="256"/>
      <c r="K25" s="33"/>
      <c r="L25" s="475"/>
    </row>
    <row r="26" spans="1:12" ht="12.75" customHeight="1">
      <c r="A26" s="120" t="s">
        <v>28</v>
      </c>
      <c r="B26" s="133" t="s">
        <v>167</v>
      </c>
      <c r="C26" s="250"/>
      <c r="D26" s="250"/>
      <c r="E26" s="250"/>
      <c r="F26" s="33"/>
      <c r="G26" s="47"/>
      <c r="H26" s="244"/>
      <c r="I26" s="244"/>
      <c r="J26" s="244"/>
      <c r="K26" s="33"/>
      <c r="L26" s="475"/>
    </row>
    <row r="27" spans="1:12" ht="12.75" customHeight="1">
      <c r="A27" s="118" t="s">
        <v>29</v>
      </c>
      <c r="B27" s="137" t="s">
        <v>168</v>
      </c>
      <c r="C27" s="251"/>
      <c r="D27" s="251"/>
      <c r="E27" s="251"/>
      <c r="F27" s="33"/>
      <c r="G27" s="17"/>
      <c r="H27" s="244"/>
      <c r="I27" s="244"/>
      <c r="J27" s="244"/>
      <c r="K27" s="33"/>
      <c r="L27" s="475"/>
    </row>
    <row r="28" spans="1:12" ht="12.75" customHeight="1" thickBot="1">
      <c r="A28" s="120" t="s">
        <v>30</v>
      </c>
      <c r="B28" s="138" t="s">
        <v>169</v>
      </c>
      <c r="C28" s="252"/>
      <c r="D28" s="252"/>
      <c r="E28" s="252"/>
      <c r="F28" s="33"/>
      <c r="G28" s="47"/>
      <c r="H28" s="244"/>
      <c r="I28" s="244"/>
      <c r="J28" s="244"/>
      <c r="K28" s="33"/>
      <c r="L28" s="475"/>
    </row>
    <row r="29" spans="1:12" ht="24" customHeight="1" thickBot="1">
      <c r="A29" s="123" t="s">
        <v>31</v>
      </c>
      <c r="B29" s="49" t="s">
        <v>309</v>
      </c>
      <c r="C29" s="233"/>
      <c r="D29" s="233"/>
      <c r="E29" s="233"/>
      <c r="F29" s="109">
        <f>+F17+F23</f>
        <v>0</v>
      </c>
      <c r="G29" s="426" t="s">
        <v>312</v>
      </c>
      <c r="H29" s="427"/>
      <c r="I29" s="427"/>
      <c r="J29" s="427"/>
      <c r="K29" s="428">
        <f>SUM(K17:K28)</f>
        <v>0</v>
      </c>
      <c r="L29" s="475"/>
    </row>
    <row r="30" spans="1:12" ht="26.25" thickBot="1">
      <c r="A30" s="123" t="s">
        <v>32</v>
      </c>
      <c r="B30" s="123" t="s">
        <v>313</v>
      </c>
      <c r="C30" s="123"/>
      <c r="D30" s="464">
        <v>77058</v>
      </c>
      <c r="E30" s="464">
        <v>-5964</v>
      </c>
      <c r="F30" s="425">
        <v>71094</v>
      </c>
      <c r="G30" s="123" t="s">
        <v>314</v>
      </c>
      <c r="H30" s="464">
        <v>20000</v>
      </c>
      <c r="I30" s="464">
        <v>104203</v>
      </c>
      <c r="J30" s="464">
        <v>330</v>
      </c>
      <c r="K30" s="335">
        <f>+K16+K29</f>
        <v>104533</v>
      </c>
      <c r="L30" s="475"/>
    </row>
    <row r="31" spans="1:12" ht="13.5" thickBot="1">
      <c r="A31" s="123" t="s">
        <v>33</v>
      </c>
      <c r="B31" s="123" t="s">
        <v>116</v>
      </c>
      <c r="C31" s="123"/>
      <c r="D31" s="123"/>
      <c r="E31" s="123"/>
      <c r="F31" s="425"/>
      <c r="G31" s="123" t="s">
        <v>117</v>
      </c>
      <c r="H31" s="123"/>
      <c r="I31" s="123"/>
      <c r="J31" s="123"/>
      <c r="K31" s="425" t="str">
        <f>IF(F16-K16&gt;0,F16-K16,"-")</f>
        <v>-</v>
      </c>
      <c r="L31" s="475"/>
    </row>
    <row r="32" spans="1:12" ht="13.5" thickBot="1">
      <c r="A32" s="123" t="s">
        <v>34</v>
      </c>
      <c r="B32" s="123" t="s">
        <v>158</v>
      </c>
      <c r="C32" s="123"/>
      <c r="D32" s="123"/>
      <c r="E32" s="123"/>
      <c r="F32" s="425" t="str">
        <f>IF(F16+F29-K25&lt;0,K25-(F16+F29),"-")</f>
        <v>-</v>
      </c>
      <c r="G32" s="123" t="s">
        <v>159</v>
      </c>
      <c r="H32" s="123"/>
      <c r="I32" s="123"/>
      <c r="J32" s="123"/>
      <c r="K32" s="425"/>
      <c r="L32" s="475"/>
    </row>
  </sheetData>
  <sheetProtection/>
  <mergeCells count="2">
    <mergeCell ref="A3:A4"/>
    <mergeCell ref="L1:L32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&amp;R2.2. melléklet a /2016.(II.23.)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0" t="s">
        <v>107</v>
      </c>
      <c r="E1" s="53" t="s">
        <v>111</v>
      </c>
    </row>
    <row r="3" spans="1:5" ht="12.75">
      <c r="A3" s="54"/>
      <c r="B3" s="55"/>
      <c r="C3" s="54"/>
      <c r="D3" s="57"/>
      <c r="E3" s="55"/>
    </row>
    <row r="4" spans="1:5" ht="15.75">
      <c r="A4" s="34" t="str">
        <f>+ÖSSZEFÜGGÉSEK!A5</f>
        <v>2015. évi előirányzat BEVÉTELEK</v>
      </c>
      <c r="B4" s="56"/>
      <c r="C4" s="59"/>
      <c r="D4" s="57"/>
      <c r="E4" s="55"/>
    </row>
    <row r="5" spans="1:5" ht="12.75">
      <c r="A5" s="54"/>
      <c r="B5" s="55"/>
      <c r="C5" s="54"/>
      <c r="D5" s="57"/>
      <c r="E5" s="55"/>
    </row>
    <row r="6" spans="1:5" ht="12.75">
      <c r="A6" s="54" t="s">
        <v>445</v>
      </c>
      <c r="B6" s="55">
        <f>+'1.1.sz.mell.'!D62</f>
        <v>274647</v>
      </c>
      <c r="C6" s="54" t="s">
        <v>406</v>
      </c>
      <c r="D6" s="57">
        <f>+'2.1.sz.mell  '!F17+'2.2.sz.mell  '!F16</f>
        <v>430480</v>
      </c>
      <c r="E6" s="55">
        <f aca="true" t="shared" si="0" ref="E6:E15">+B6-D6</f>
        <v>-155833</v>
      </c>
    </row>
    <row r="7" spans="1:5" ht="12.75">
      <c r="A7" s="54" t="s">
        <v>446</v>
      </c>
      <c r="B7" s="55">
        <f>+'1.1.sz.mell.'!D86</f>
        <v>18656</v>
      </c>
      <c r="C7" s="54" t="s">
        <v>407</v>
      </c>
      <c r="D7" s="57">
        <f>+'2.1.sz.mell  '!F28+'2.2.sz.mell  '!F29</f>
        <v>30470</v>
      </c>
      <c r="E7" s="55">
        <f t="shared" si="0"/>
        <v>-11814</v>
      </c>
    </row>
    <row r="8" spans="1:5" ht="12.75">
      <c r="A8" s="54" t="s">
        <v>447</v>
      </c>
      <c r="B8" s="55">
        <f>+'1.1.sz.mell.'!D87</f>
        <v>293303</v>
      </c>
      <c r="C8" s="54" t="s">
        <v>408</v>
      </c>
      <c r="D8" s="57">
        <f>+'2.1.sz.mell  '!F29+'2.2.sz.mell  '!F30</f>
        <v>460950</v>
      </c>
      <c r="E8" s="55">
        <f t="shared" si="0"/>
        <v>-167647</v>
      </c>
    </row>
    <row r="9" spans="1:5" ht="12.75">
      <c r="A9" s="54"/>
      <c r="B9" s="55"/>
      <c r="C9" s="54"/>
      <c r="D9" s="57"/>
      <c r="E9" s="55"/>
    </row>
    <row r="10" spans="1:5" ht="12.75">
      <c r="A10" s="54"/>
      <c r="B10" s="55"/>
      <c r="C10" s="54"/>
      <c r="D10" s="57"/>
      <c r="E10" s="55"/>
    </row>
    <row r="11" spans="1:5" ht="15.75">
      <c r="A11" s="34" t="str">
        <f>+ÖSSZEFÜGGÉSEK!A12</f>
        <v>2015. évi előirányzat KIADÁSOK</v>
      </c>
      <c r="B11" s="56"/>
      <c r="C11" s="59"/>
      <c r="D11" s="57"/>
      <c r="E11" s="55"/>
    </row>
    <row r="12" spans="1:5" ht="12.75">
      <c r="A12" s="54"/>
      <c r="B12" s="55"/>
      <c r="C12" s="54"/>
      <c r="D12" s="57"/>
      <c r="E12" s="55"/>
    </row>
    <row r="13" spans="1:5" ht="12.75">
      <c r="A13" s="54" t="s">
        <v>448</v>
      </c>
      <c r="B13" s="55">
        <f>+'1.1.sz.mell.'!D128</f>
        <v>293303</v>
      </c>
      <c r="C13" s="54" t="s">
        <v>409</v>
      </c>
      <c r="D13" s="57">
        <f>+'2.1.sz.mell  '!K17+'2.2.sz.mell  '!K16</f>
        <v>460950</v>
      </c>
      <c r="E13" s="55">
        <f t="shared" si="0"/>
        <v>-167647</v>
      </c>
    </row>
    <row r="14" spans="1:5" ht="12.75">
      <c r="A14" s="54" t="s">
        <v>449</v>
      </c>
      <c r="B14" s="55">
        <f>+'1.1.sz.mell.'!D153</f>
        <v>0</v>
      </c>
      <c r="C14" s="54" t="s">
        <v>410</v>
      </c>
      <c r="D14" s="57">
        <f>+'2.1.sz.mell  '!K28+'2.2.sz.mell  '!K29</f>
        <v>0</v>
      </c>
      <c r="E14" s="55">
        <f t="shared" si="0"/>
        <v>0</v>
      </c>
    </row>
    <row r="15" spans="1:5" ht="12.75">
      <c r="A15" s="54" t="s">
        <v>450</v>
      </c>
      <c r="B15" s="55">
        <f>+'1.1.sz.mell.'!D154</f>
        <v>293303</v>
      </c>
      <c r="C15" s="54" t="s">
        <v>411</v>
      </c>
      <c r="D15" s="57">
        <f>+'2.1.sz.mell  '!K29+'2.2.sz.mell  '!K30</f>
        <v>460950</v>
      </c>
      <c r="E15" s="55">
        <f t="shared" si="0"/>
        <v>-167647</v>
      </c>
    </row>
    <row r="16" spans="1:5" ht="12.75">
      <c r="A16" s="51"/>
      <c r="B16" s="51"/>
      <c r="C16" s="54"/>
      <c r="D16" s="57"/>
      <c r="E16" s="52"/>
    </row>
    <row r="17" spans="1:5" ht="12.75">
      <c r="A17" s="51"/>
      <c r="B17" s="51"/>
      <c r="C17" s="51"/>
      <c r="D17" s="51"/>
      <c r="E17" s="51"/>
    </row>
    <row r="18" spans="1:5" ht="12.75">
      <c r="A18" s="51"/>
      <c r="B18" s="51"/>
      <c r="C18" s="51"/>
      <c r="D18" s="51"/>
      <c r="E18" s="51"/>
    </row>
    <row r="19" spans="1:5" ht="12.75">
      <c r="A19" s="51"/>
      <c r="B19" s="51"/>
      <c r="C19" s="51"/>
      <c r="D19" s="51"/>
      <c r="E19" s="51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Layout" workbookViewId="0" topLeftCell="A1">
      <selection activeCell="G23" sqref="G23"/>
    </sheetView>
  </sheetViews>
  <sheetFormatPr defaultColWidth="9.00390625" defaultRowHeight="12.75"/>
  <cols>
    <col min="1" max="1" width="42.625" style="15" customWidth="1"/>
    <col min="2" max="2" width="12.625" style="14" customWidth="1"/>
    <col min="3" max="3" width="13.50390625" style="14" customWidth="1"/>
    <col min="4" max="4" width="13.875" style="14" customWidth="1"/>
    <col min="5" max="6" width="13.00390625" style="14" customWidth="1"/>
    <col min="7" max="7" width="11.375" style="24" customWidth="1"/>
    <col min="8" max="9" width="12.875" style="14" customWidth="1"/>
    <col min="10" max="10" width="13.875" style="14" customWidth="1"/>
    <col min="11" max="16384" width="9.375" style="14" customWidth="1"/>
  </cols>
  <sheetData>
    <row r="1" spans="1:7" ht="25.5" customHeight="1">
      <c r="A1" s="479" t="s">
        <v>0</v>
      </c>
      <c r="B1" s="479"/>
      <c r="C1" s="479"/>
      <c r="D1" s="479"/>
      <c r="E1" s="479"/>
      <c r="F1" s="479"/>
      <c r="G1" s="479"/>
    </row>
    <row r="2" spans="1:8" ht="22.5" customHeight="1" thickBot="1">
      <c r="A2" s="61"/>
      <c r="B2" s="24"/>
      <c r="C2" s="24"/>
      <c r="D2" s="24"/>
      <c r="E2" s="24"/>
      <c r="F2" s="480" t="s">
        <v>507</v>
      </c>
      <c r="G2" s="466"/>
      <c r="H2" s="466"/>
    </row>
    <row r="3" spans="1:8" s="16" customFormat="1" ht="44.25" customHeight="1" thickBot="1">
      <c r="A3" s="62" t="s">
        <v>51</v>
      </c>
      <c r="B3" s="63" t="s">
        <v>52</v>
      </c>
      <c r="C3" s="63" t="s">
        <v>53</v>
      </c>
      <c r="D3" s="260" t="str">
        <f>+CONCATENATE("Felhasználás   ",LEFT(ÖSSZEFÜGGÉSEK!A5,4)-1,". XII. 31-ig")</f>
        <v>Felhasználás   2014. XII. 31-ig</v>
      </c>
      <c r="E3" s="265" t="str">
        <f>+'1.1.sz.mell.'!D3</f>
        <v>2015. évi előirányzat</v>
      </c>
      <c r="F3" s="265" t="s">
        <v>480</v>
      </c>
      <c r="G3" s="265" t="s">
        <v>477</v>
      </c>
      <c r="H3" s="266" t="s">
        <v>476</v>
      </c>
    </row>
    <row r="4" spans="1:8" s="24" customFormat="1" ht="12" customHeight="1" thickBot="1">
      <c r="A4" s="22" t="s">
        <v>412</v>
      </c>
      <c r="B4" s="23" t="s">
        <v>413</v>
      </c>
      <c r="C4" s="23" t="s">
        <v>414</v>
      </c>
      <c r="D4" s="261" t="s">
        <v>416</v>
      </c>
      <c r="E4" s="103" t="s">
        <v>415</v>
      </c>
      <c r="F4" s="103"/>
      <c r="G4" s="103" t="s">
        <v>417</v>
      </c>
      <c r="H4" s="267" t="s">
        <v>418</v>
      </c>
    </row>
    <row r="5" spans="1:8" ht="15.75" customHeight="1">
      <c r="A5" s="186" t="s">
        <v>457</v>
      </c>
      <c r="B5" s="10">
        <v>1000</v>
      </c>
      <c r="C5" s="188" t="s">
        <v>455</v>
      </c>
      <c r="D5" s="10"/>
      <c r="E5" s="262">
        <v>1000</v>
      </c>
      <c r="F5" s="262">
        <v>1000</v>
      </c>
      <c r="G5" s="263">
        <f>B5-D5-E5</f>
        <v>0</v>
      </c>
      <c r="H5" s="264">
        <v>1000</v>
      </c>
    </row>
    <row r="6" spans="1:8" ht="15.75" customHeight="1">
      <c r="A6" s="186" t="s">
        <v>456</v>
      </c>
      <c r="B6" s="10">
        <v>900</v>
      </c>
      <c r="C6" s="188" t="s">
        <v>455</v>
      </c>
      <c r="D6" s="10"/>
      <c r="E6" s="10">
        <v>900</v>
      </c>
      <c r="F6" s="10">
        <v>900</v>
      </c>
      <c r="G6" s="257">
        <f>B6-D6-E6</f>
        <v>0</v>
      </c>
      <c r="H6" s="258">
        <v>900</v>
      </c>
    </row>
    <row r="7" spans="1:8" ht="15.75" customHeight="1">
      <c r="A7" s="186" t="s">
        <v>458</v>
      </c>
      <c r="B7" s="10">
        <v>1000</v>
      </c>
      <c r="C7" s="188" t="s">
        <v>455</v>
      </c>
      <c r="D7" s="10"/>
      <c r="E7" s="10">
        <v>1000</v>
      </c>
      <c r="F7" s="10">
        <v>1000</v>
      </c>
      <c r="G7" s="257">
        <f>B7-D7-E7</f>
        <v>0</v>
      </c>
      <c r="H7" s="258">
        <v>1000</v>
      </c>
    </row>
    <row r="8" spans="1:8" ht="15.75" customHeight="1">
      <c r="A8" s="187" t="s">
        <v>459</v>
      </c>
      <c r="B8" s="10">
        <v>300</v>
      </c>
      <c r="C8" s="188" t="s">
        <v>455</v>
      </c>
      <c r="D8" s="10"/>
      <c r="E8" s="10">
        <v>300</v>
      </c>
      <c r="F8" s="10">
        <v>300</v>
      </c>
      <c r="G8" s="257">
        <f>B8-D8-E8</f>
        <v>0</v>
      </c>
      <c r="H8" s="258">
        <v>300</v>
      </c>
    </row>
    <row r="9" spans="1:8" ht="15.75" customHeight="1">
      <c r="A9" s="186" t="s">
        <v>460</v>
      </c>
      <c r="B9" s="10">
        <v>1400</v>
      </c>
      <c r="C9" s="188" t="s">
        <v>455</v>
      </c>
      <c r="D9" s="10"/>
      <c r="E9" s="10">
        <v>1400</v>
      </c>
      <c r="F9" s="10">
        <v>1400</v>
      </c>
      <c r="G9" s="257"/>
      <c r="H9" s="258">
        <v>1400</v>
      </c>
    </row>
    <row r="10" spans="1:8" ht="15.75" customHeight="1">
      <c r="A10" s="187" t="s">
        <v>462</v>
      </c>
      <c r="B10" s="10">
        <v>400</v>
      </c>
      <c r="C10" s="188" t="s">
        <v>455</v>
      </c>
      <c r="D10" s="10"/>
      <c r="E10" s="10">
        <v>400</v>
      </c>
      <c r="F10" s="10">
        <v>442</v>
      </c>
      <c r="G10" s="257"/>
      <c r="H10" s="258">
        <v>442</v>
      </c>
    </row>
    <row r="11" spans="1:8" ht="15.75" customHeight="1">
      <c r="A11" s="186" t="s">
        <v>481</v>
      </c>
      <c r="B11" s="10"/>
      <c r="C11" s="188"/>
      <c r="D11" s="10"/>
      <c r="E11" s="10"/>
      <c r="F11" s="10">
        <v>254</v>
      </c>
      <c r="G11" s="257"/>
      <c r="H11" s="258">
        <v>254</v>
      </c>
    </row>
    <row r="12" spans="1:8" ht="15.75" customHeight="1">
      <c r="A12" s="186" t="s">
        <v>482</v>
      </c>
      <c r="B12" s="10"/>
      <c r="C12" s="188"/>
      <c r="D12" s="10"/>
      <c r="E12" s="10"/>
      <c r="F12" s="10">
        <v>89</v>
      </c>
      <c r="G12" s="257"/>
      <c r="H12" s="258">
        <v>89</v>
      </c>
    </row>
    <row r="13" spans="1:8" ht="15.75" customHeight="1">
      <c r="A13" s="186" t="s">
        <v>483</v>
      </c>
      <c r="B13" s="10"/>
      <c r="C13" s="188"/>
      <c r="D13" s="10"/>
      <c r="E13" s="10"/>
      <c r="F13" s="10">
        <v>200</v>
      </c>
      <c r="G13" s="257"/>
      <c r="H13" s="258">
        <v>200</v>
      </c>
    </row>
    <row r="14" spans="1:8" ht="15.75" customHeight="1">
      <c r="A14" s="186" t="s">
        <v>484</v>
      </c>
      <c r="B14" s="10"/>
      <c r="C14" s="188"/>
      <c r="D14" s="10"/>
      <c r="E14" s="10"/>
      <c r="F14" s="10">
        <v>445</v>
      </c>
      <c r="G14" s="257"/>
      <c r="H14" s="258">
        <v>445</v>
      </c>
    </row>
    <row r="15" spans="1:8" ht="15.75" customHeight="1">
      <c r="A15" s="186" t="s">
        <v>485</v>
      </c>
      <c r="B15" s="10"/>
      <c r="C15" s="188"/>
      <c r="D15" s="10"/>
      <c r="E15" s="10"/>
      <c r="F15" s="10">
        <v>10500</v>
      </c>
      <c r="G15" s="257"/>
      <c r="H15" s="258">
        <v>10500</v>
      </c>
    </row>
    <row r="16" spans="1:8" ht="15.75" customHeight="1">
      <c r="A16" s="186" t="s">
        <v>487</v>
      </c>
      <c r="B16" s="10"/>
      <c r="C16" s="188"/>
      <c r="D16" s="10"/>
      <c r="E16" s="10"/>
      <c r="F16" s="10">
        <v>5611</v>
      </c>
      <c r="G16" s="257"/>
      <c r="H16" s="258">
        <v>5611</v>
      </c>
    </row>
    <row r="17" spans="1:8" ht="15.75" customHeight="1">
      <c r="A17" s="186" t="s">
        <v>510</v>
      </c>
      <c r="B17" s="10"/>
      <c r="C17" s="188"/>
      <c r="D17" s="10"/>
      <c r="E17" s="10"/>
      <c r="F17" s="10">
        <v>4300</v>
      </c>
      <c r="G17" s="257"/>
      <c r="H17" s="258">
        <v>4300</v>
      </c>
    </row>
    <row r="18" spans="1:8" ht="15.75" customHeight="1">
      <c r="A18" s="186" t="s">
        <v>511</v>
      </c>
      <c r="B18" s="10"/>
      <c r="C18" s="188"/>
      <c r="D18" s="10"/>
      <c r="E18" s="10"/>
      <c r="F18" s="10">
        <v>405</v>
      </c>
      <c r="G18" s="257">
        <v>1</v>
      </c>
      <c r="H18" s="258">
        <v>406</v>
      </c>
    </row>
    <row r="19" spans="1:8" ht="15.75" customHeight="1">
      <c r="A19" s="186" t="s">
        <v>512</v>
      </c>
      <c r="B19" s="10"/>
      <c r="C19" s="188"/>
      <c r="D19" s="10"/>
      <c r="E19" s="10"/>
      <c r="F19" s="10"/>
      <c r="G19" s="257">
        <v>329</v>
      </c>
      <c r="H19" s="258">
        <v>329</v>
      </c>
    </row>
    <row r="20" spans="1:8" ht="15.75" customHeight="1">
      <c r="A20" s="186"/>
      <c r="B20" s="10"/>
      <c r="C20" s="188"/>
      <c r="D20" s="10"/>
      <c r="E20" s="10"/>
      <c r="F20" s="10"/>
      <c r="G20" s="257"/>
      <c r="H20" s="258"/>
    </row>
    <row r="21" spans="1:8" ht="15.75" customHeight="1">
      <c r="A21" s="186"/>
      <c r="B21" s="10"/>
      <c r="C21" s="188"/>
      <c r="D21" s="10"/>
      <c r="E21" s="10"/>
      <c r="F21" s="10"/>
      <c r="G21" s="257">
        <f>B21-D21-E21</f>
        <v>0</v>
      </c>
      <c r="H21" s="258"/>
    </row>
    <row r="22" spans="1:8" ht="15.75" customHeight="1" thickBot="1">
      <c r="A22" s="25"/>
      <c r="B22" s="11"/>
      <c r="C22" s="189"/>
      <c r="D22" s="11"/>
      <c r="E22" s="11"/>
      <c r="F22" s="11"/>
      <c r="G22" s="268">
        <f>B22-D22-E22</f>
        <v>0</v>
      </c>
      <c r="H22" s="269"/>
    </row>
    <row r="23" spans="1:8" s="27" customFormat="1" ht="18" customHeight="1" thickBot="1" thickTop="1">
      <c r="A23" s="64" t="s">
        <v>50</v>
      </c>
      <c r="B23" s="26">
        <f>SUM(B5:B22)</f>
        <v>5000</v>
      </c>
      <c r="C23" s="270"/>
      <c r="D23" s="271">
        <f>SUM(D5:D22)</f>
        <v>0</v>
      </c>
      <c r="E23" s="463">
        <f>SUM(E5:E22)</f>
        <v>5000</v>
      </c>
      <c r="F23" s="463">
        <v>26846</v>
      </c>
      <c r="G23" s="463">
        <f>SUM(G5:G22)</f>
        <v>330</v>
      </c>
      <c r="H23" s="272">
        <v>27176</v>
      </c>
    </row>
  </sheetData>
  <sheetProtection/>
  <mergeCells count="2">
    <mergeCell ref="A1:G1"/>
    <mergeCell ref="F2:H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../2016. (II.23.)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workbookViewId="0" topLeftCell="A1">
      <selection activeCell="G24" sqref="G24"/>
    </sheetView>
  </sheetViews>
  <sheetFormatPr defaultColWidth="9.00390625" defaultRowHeight="12.75"/>
  <cols>
    <col min="1" max="1" width="47.375" style="15" customWidth="1"/>
    <col min="2" max="2" width="13.625" style="14" customWidth="1"/>
    <col min="3" max="3" width="12.50390625" style="14" customWidth="1"/>
    <col min="4" max="4" width="14.125" style="14" customWidth="1"/>
    <col min="5" max="5" width="12.125" style="14" customWidth="1"/>
    <col min="6" max="7" width="8.50390625" style="14" customWidth="1"/>
    <col min="8" max="9" width="12.875" style="14" customWidth="1"/>
    <col min="10" max="10" width="13.875" style="14" customWidth="1"/>
    <col min="11" max="16384" width="9.375" style="14" customWidth="1"/>
  </cols>
  <sheetData>
    <row r="1" spans="1:7" ht="24.75" customHeight="1">
      <c r="A1" s="479" t="s">
        <v>1</v>
      </c>
      <c r="B1" s="479"/>
      <c r="C1" s="479"/>
      <c r="D1" s="479"/>
      <c r="E1" s="479"/>
      <c r="F1" s="479"/>
      <c r="G1" s="418"/>
    </row>
    <row r="2" spans="1:8" ht="23.25" customHeight="1" thickBot="1">
      <c r="A2" s="61"/>
      <c r="B2" s="24"/>
      <c r="C2" s="24"/>
      <c r="D2" s="24"/>
      <c r="E2" s="24"/>
      <c r="F2" s="21"/>
      <c r="G2" s="21"/>
      <c r="H2" s="14" t="s">
        <v>151</v>
      </c>
    </row>
    <row r="3" spans="1:8" s="16" customFormat="1" ht="48.75" customHeight="1" thickBot="1">
      <c r="A3" s="62" t="s">
        <v>54</v>
      </c>
      <c r="B3" s="63" t="s">
        <v>52</v>
      </c>
      <c r="C3" s="63" t="s">
        <v>53</v>
      </c>
      <c r="D3" s="63" t="str">
        <f>+'3.sz.mell.'!D3</f>
        <v>Felhasználás   2014. XII. 31-ig</v>
      </c>
      <c r="E3" s="275" t="str">
        <f>+'3.sz.mell.'!E3</f>
        <v>2015. évi előirányzat</v>
      </c>
      <c r="F3" s="276" t="s">
        <v>496</v>
      </c>
      <c r="G3" s="276" t="s">
        <v>477</v>
      </c>
      <c r="H3" s="277" t="s">
        <v>471</v>
      </c>
    </row>
    <row r="4" spans="1:8" s="24" customFormat="1" ht="15" customHeight="1" thickBot="1" thickTop="1">
      <c r="A4" s="22" t="s">
        <v>412</v>
      </c>
      <c r="B4" s="23" t="s">
        <v>413</v>
      </c>
      <c r="C4" s="23" t="s">
        <v>414</v>
      </c>
      <c r="D4" s="261" t="s">
        <v>416</v>
      </c>
      <c r="E4" s="280" t="s">
        <v>415</v>
      </c>
      <c r="F4" s="280" t="s">
        <v>417</v>
      </c>
      <c r="G4" s="280"/>
      <c r="H4" s="281"/>
    </row>
    <row r="5" spans="1:8" ht="22.5" customHeight="1">
      <c r="A5" s="28" t="s">
        <v>461</v>
      </c>
      <c r="B5" s="29">
        <v>15000</v>
      </c>
      <c r="C5" s="190" t="s">
        <v>455</v>
      </c>
      <c r="D5" s="29"/>
      <c r="E5" s="278">
        <v>15000</v>
      </c>
      <c r="F5" s="279">
        <v>15000</v>
      </c>
      <c r="G5" s="279"/>
      <c r="H5" s="264">
        <v>15000</v>
      </c>
    </row>
    <row r="6" spans="1:8" ht="15.75" customHeight="1">
      <c r="A6" s="28" t="s">
        <v>486</v>
      </c>
      <c r="B6" s="29"/>
      <c r="C6" s="190"/>
      <c r="D6" s="29"/>
      <c r="E6" s="29"/>
      <c r="F6" s="273">
        <v>18364</v>
      </c>
      <c r="G6" s="273"/>
      <c r="H6" s="258">
        <v>18364</v>
      </c>
    </row>
    <row r="7" spans="1:8" ht="15.75" customHeight="1">
      <c r="A7" s="28" t="s">
        <v>499</v>
      </c>
      <c r="B7" s="29"/>
      <c r="C7" s="190"/>
      <c r="D7" s="29"/>
      <c r="E7" s="29"/>
      <c r="F7" s="273">
        <v>8636</v>
      </c>
      <c r="G7" s="273"/>
      <c r="H7" s="258">
        <v>8636</v>
      </c>
    </row>
    <row r="8" spans="1:8" ht="15.75" customHeight="1">
      <c r="A8" s="28" t="s">
        <v>500</v>
      </c>
      <c r="B8" s="29"/>
      <c r="C8" s="190"/>
      <c r="D8" s="29"/>
      <c r="E8" s="29"/>
      <c r="F8" s="273">
        <v>7419</v>
      </c>
      <c r="G8" s="273"/>
      <c r="H8" s="258">
        <v>7419</v>
      </c>
    </row>
    <row r="9" spans="1:8" ht="15.75" customHeight="1">
      <c r="A9" s="28" t="s">
        <v>501</v>
      </c>
      <c r="B9" s="29"/>
      <c r="C9" s="190"/>
      <c r="D9" s="29"/>
      <c r="E9" s="29"/>
      <c r="F9" s="273">
        <v>3892</v>
      </c>
      <c r="G9" s="273"/>
      <c r="H9" s="258">
        <v>3892</v>
      </c>
    </row>
    <row r="10" spans="1:8" ht="15.75" customHeight="1">
      <c r="A10" s="28" t="s">
        <v>502</v>
      </c>
      <c r="B10" s="29"/>
      <c r="C10" s="190"/>
      <c r="D10" s="29"/>
      <c r="E10" s="29"/>
      <c r="F10" s="273">
        <v>8474</v>
      </c>
      <c r="G10" s="273"/>
      <c r="H10" s="258">
        <v>8474</v>
      </c>
    </row>
    <row r="11" spans="1:8" ht="15.75" customHeight="1">
      <c r="A11" s="28" t="s">
        <v>503</v>
      </c>
      <c r="B11" s="29"/>
      <c r="C11" s="190"/>
      <c r="D11" s="29"/>
      <c r="E11" s="29"/>
      <c r="F11" s="273">
        <v>15572</v>
      </c>
      <c r="G11" s="273"/>
      <c r="H11" s="258">
        <v>15572</v>
      </c>
    </row>
    <row r="12" spans="1:8" ht="15.75" customHeight="1">
      <c r="A12" s="28"/>
      <c r="B12" s="29"/>
      <c r="C12" s="190"/>
      <c r="D12" s="29"/>
      <c r="E12" s="29"/>
      <c r="F12" s="273">
        <f aca="true" t="shared" si="0" ref="F12:F23">B12-D12-E12</f>
        <v>0</v>
      </c>
      <c r="G12" s="273"/>
      <c r="H12" s="258"/>
    </row>
    <row r="13" spans="1:8" ht="15.75" customHeight="1">
      <c r="A13" s="28"/>
      <c r="B13" s="29"/>
      <c r="C13" s="190"/>
      <c r="D13" s="29"/>
      <c r="E13" s="29"/>
      <c r="F13" s="273">
        <f t="shared" si="0"/>
        <v>0</v>
      </c>
      <c r="G13" s="273"/>
      <c r="H13" s="258"/>
    </row>
    <row r="14" spans="1:8" ht="15.75" customHeight="1">
      <c r="A14" s="28"/>
      <c r="B14" s="29"/>
      <c r="C14" s="190"/>
      <c r="D14" s="29"/>
      <c r="E14" s="29"/>
      <c r="F14" s="273">
        <f t="shared" si="0"/>
        <v>0</v>
      </c>
      <c r="G14" s="273"/>
      <c r="H14" s="258"/>
    </row>
    <row r="15" spans="1:8" ht="15.75" customHeight="1">
      <c r="A15" s="28"/>
      <c r="B15" s="29"/>
      <c r="C15" s="190"/>
      <c r="D15" s="29"/>
      <c r="E15" s="29"/>
      <c r="F15" s="273">
        <f t="shared" si="0"/>
        <v>0</v>
      </c>
      <c r="G15" s="273"/>
      <c r="H15" s="258"/>
    </row>
    <row r="16" spans="1:8" ht="15.75" customHeight="1">
      <c r="A16" s="28"/>
      <c r="B16" s="29"/>
      <c r="C16" s="190"/>
      <c r="D16" s="29"/>
      <c r="E16" s="29"/>
      <c r="F16" s="273">
        <f t="shared" si="0"/>
        <v>0</v>
      </c>
      <c r="G16" s="273"/>
      <c r="H16" s="258"/>
    </row>
    <row r="17" spans="1:8" ht="15.75" customHeight="1">
      <c r="A17" s="28"/>
      <c r="B17" s="29"/>
      <c r="C17" s="190"/>
      <c r="D17" s="29"/>
      <c r="E17" s="29"/>
      <c r="F17" s="273">
        <f t="shared" si="0"/>
        <v>0</v>
      </c>
      <c r="G17" s="273"/>
      <c r="H17" s="258"/>
    </row>
    <row r="18" spans="1:8" ht="15.75" customHeight="1">
      <c r="A18" s="28"/>
      <c r="B18" s="29"/>
      <c r="C18" s="190"/>
      <c r="D18" s="29"/>
      <c r="E18" s="29"/>
      <c r="F18" s="273">
        <f t="shared" si="0"/>
        <v>0</v>
      </c>
      <c r="G18" s="273"/>
      <c r="H18" s="258"/>
    </row>
    <row r="19" spans="1:8" ht="15.75" customHeight="1">
      <c r="A19" s="28"/>
      <c r="B19" s="29"/>
      <c r="C19" s="190"/>
      <c r="D19" s="29"/>
      <c r="E19" s="29"/>
      <c r="F19" s="273">
        <f t="shared" si="0"/>
        <v>0</v>
      </c>
      <c r="G19" s="273"/>
      <c r="H19" s="258"/>
    </row>
    <row r="20" spans="1:8" ht="15.75" customHeight="1">
      <c r="A20" s="28"/>
      <c r="B20" s="29"/>
      <c r="C20" s="190"/>
      <c r="D20" s="29"/>
      <c r="E20" s="29"/>
      <c r="F20" s="273">
        <f t="shared" si="0"/>
        <v>0</v>
      </c>
      <c r="G20" s="273"/>
      <c r="H20" s="258"/>
    </row>
    <row r="21" spans="1:8" ht="15.75" customHeight="1">
      <c r="A21" s="28"/>
      <c r="B21" s="29"/>
      <c r="C21" s="190"/>
      <c r="D21" s="29"/>
      <c r="E21" s="29"/>
      <c r="F21" s="273">
        <f t="shared" si="0"/>
        <v>0</v>
      </c>
      <c r="G21" s="273"/>
      <c r="H21" s="258"/>
    </row>
    <row r="22" spans="1:8" ht="15.75" customHeight="1">
      <c r="A22" s="28"/>
      <c r="B22" s="29"/>
      <c r="C22" s="190"/>
      <c r="D22" s="29"/>
      <c r="E22" s="29"/>
      <c r="F22" s="273">
        <f t="shared" si="0"/>
        <v>0</v>
      </c>
      <c r="G22" s="273"/>
      <c r="H22" s="258"/>
    </row>
    <row r="23" spans="1:8" ht="15.75" customHeight="1" thickBot="1">
      <c r="A23" s="30"/>
      <c r="B23" s="31"/>
      <c r="C23" s="191"/>
      <c r="D23" s="31"/>
      <c r="E23" s="31"/>
      <c r="F23" s="282">
        <f t="shared" si="0"/>
        <v>0</v>
      </c>
      <c r="G23" s="282"/>
      <c r="H23" s="269"/>
    </row>
    <row r="24" spans="1:8" s="27" customFormat="1" ht="18" customHeight="1" thickBot="1">
      <c r="A24" s="64" t="s">
        <v>50</v>
      </c>
      <c r="B24" s="65">
        <f>SUM(B5:B23)</f>
        <v>15000</v>
      </c>
      <c r="C24" s="46"/>
      <c r="D24" s="274">
        <f>SUM(D5:D23)</f>
        <v>0</v>
      </c>
      <c r="E24" s="274">
        <f>SUM(E5:E23)</f>
        <v>15000</v>
      </c>
      <c r="F24" s="274">
        <v>77357</v>
      </c>
      <c r="G24" s="274"/>
      <c r="H24" s="259">
        <v>77357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/2016. (II.23.)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3"/>
  <sheetViews>
    <sheetView view="pageLayout" workbookViewId="0" topLeftCell="A1">
      <selection activeCell="I24" sqref="I24"/>
    </sheetView>
  </sheetViews>
  <sheetFormatPr defaultColWidth="9.00390625" defaultRowHeight="12.75"/>
  <cols>
    <col min="1" max="1" width="38.625" style="18" customWidth="1"/>
    <col min="2" max="5" width="13.875" style="18" customWidth="1"/>
    <col min="6" max="16384" width="9.375" style="18" customWidth="1"/>
  </cols>
  <sheetData>
    <row r="1" spans="1:5" ht="12.75">
      <c r="A1" s="69"/>
      <c r="B1" s="69"/>
      <c r="C1" s="69"/>
      <c r="D1" s="69"/>
      <c r="E1" s="69"/>
    </row>
    <row r="2" spans="1:5" ht="15.75">
      <c r="A2" s="70" t="s">
        <v>94</v>
      </c>
      <c r="B2" s="481" t="s">
        <v>488</v>
      </c>
      <c r="C2" s="481"/>
      <c r="D2" s="481"/>
      <c r="E2" s="481"/>
    </row>
    <row r="3" spans="1:5" ht="15.75">
      <c r="A3" s="70" t="s">
        <v>489</v>
      </c>
      <c r="B3" s="366"/>
      <c r="C3" s="366"/>
      <c r="D3" s="366"/>
      <c r="E3" s="366"/>
    </row>
    <row r="4" spans="1:5" ht="14.25" thickBot="1">
      <c r="A4" s="69"/>
      <c r="B4" s="69"/>
      <c r="C4" s="69"/>
      <c r="D4" s="482" t="s">
        <v>87</v>
      </c>
      <c r="E4" s="482"/>
    </row>
    <row r="5" spans="1:5" ht="15" customHeight="1" thickBot="1">
      <c r="A5" s="71" t="s">
        <v>86</v>
      </c>
      <c r="B5" s="72" t="str">
        <f>CONCATENATE((LEFT(ÖSSZEFÜGGÉSEK!A5,4)),".")</f>
        <v>2015.</v>
      </c>
      <c r="C5" s="72" t="str">
        <f>CONCATENATE((LEFT(ÖSSZEFÜGGÉSEK!A5,4))+1,".")</f>
        <v>2016.</v>
      </c>
      <c r="D5" s="72" t="str">
        <f>CONCATENATE((LEFT(ÖSSZEFÜGGÉSEK!A5,4))+1,". után")</f>
        <v>2016. után</v>
      </c>
      <c r="E5" s="73" t="s">
        <v>39</v>
      </c>
    </row>
    <row r="6" spans="1:5" ht="12.75">
      <c r="A6" s="74" t="s">
        <v>88</v>
      </c>
      <c r="B6" s="35"/>
      <c r="C6" s="35"/>
      <c r="D6" s="35"/>
      <c r="E6" s="75">
        <f aca="true" t="shared" si="0" ref="E6:E12">SUM(B6:D6)</f>
        <v>0</v>
      </c>
    </row>
    <row r="7" spans="1:5" ht="12.75">
      <c r="A7" s="76" t="s">
        <v>101</v>
      </c>
      <c r="B7" s="36"/>
      <c r="C7" s="36"/>
      <c r="D7" s="36"/>
      <c r="E7" s="77">
        <f t="shared" si="0"/>
        <v>0</v>
      </c>
    </row>
    <row r="8" spans="1:5" ht="12.75">
      <c r="A8" s="78" t="s">
        <v>89</v>
      </c>
      <c r="B8" s="37">
        <v>25104</v>
      </c>
      <c r="C8" s="37"/>
      <c r="D8" s="37"/>
      <c r="E8" s="79">
        <f t="shared" si="0"/>
        <v>25104</v>
      </c>
    </row>
    <row r="9" spans="1:5" ht="12.75">
      <c r="A9" s="78" t="s">
        <v>102</v>
      </c>
      <c r="B9" s="37"/>
      <c r="C9" s="37"/>
      <c r="D9" s="37"/>
      <c r="E9" s="79">
        <f t="shared" si="0"/>
        <v>0</v>
      </c>
    </row>
    <row r="10" spans="1:5" ht="12.75">
      <c r="A10" s="78" t="s">
        <v>90</v>
      </c>
      <c r="B10" s="37"/>
      <c r="C10" s="37"/>
      <c r="D10" s="37"/>
      <c r="E10" s="79">
        <f t="shared" si="0"/>
        <v>0</v>
      </c>
    </row>
    <row r="11" spans="1:5" ht="12.75">
      <c r="A11" s="78" t="s">
        <v>91</v>
      </c>
      <c r="B11" s="37"/>
      <c r="C11" s="37"/>
      <c r="D11" s="37"/>
      <c r="E11" s="79">
        <f t="shared" si="0"/>
        <v>0</v>
      </c>
    </row>
    <row r="12" spans="1:5" ht="13.5" thickBot="1">
      <c r="A12" s="38"/>
      <c r="B12" s="39"/>
      <c r="C12" s="39"/>
      <c r="D12" s="39"/>
      <c r="E12" s="79">
        <f t="shared" si="0"/>
        <v>0</v>
      </c>
    </row>
    <row r="13" spans="1:5" ht="13.5" thickBot="1">
      <c r="A13" s="80" t="s">
        <v>93</v>
      </c>
      <c r="B13" s="81">
        <f>B6+SUM(B8:B12)</f>
        <v>25104</v>
      </c>
      <c r="C13" s="81">
        <f>C6+SUM(C8:C12)</f>
        <v>0</v>
      </c>
      <c r="D13" s="81">
        <f>D6+SUM(D8:D12)</f>
        <v>0</v>
      </c>
      <c r="E13" s="82">
        <f>E6+SUM(E8:E12)</f>
        <v>25104</v>
      </c>
    </row>
    <row r="14" spans="1:5" ht="13.5" thickBot="1">
      <c r="A14" s="20"/>
      <c r="B14" s="20"/>
      <c r="C14" s="20"/>
      <c r="D14" s="20"/>
      <c r="E14" s="20"/>
    </row>
    <row r="15" spans="1:5" ht="15" customHeight="1" thickBot="1">
      <c r="A15" s="71" t="s">
        <v>92</v>
      </c>
      <c r="B15" s="72" t="str">
        <f>+B5</f>
        <v>2015.</v>
      </c>
      <c r="C15" s="72" t="str">
        <f>+C5</f>
        <v>2016.</v>
      </c>
      <c r="D15" s="72" t="str">
        <f>+D5</f>
        <v>2016. után</v>
      </c>
      <c r="E15" s="73" t="s">
        <v>39</v>
      </c>
    </row>
    <row r="16" spans="1:5" ht="12.75">
      <c r="A16" s="74" t="s">
        <v>97</v>
      </c>
      <c r="B16" s="35"/>
      <c r="C16" s="35"/>
      <c r="D16" s="35"/>
      <c r="E16" s="75">
        <f aca="true" t="shared" si="1" ref="E16:E22">SUM(B16:D16)</f>
        <v>0</v>
      </c>
    </row>
    <row r="17" spans="1:5" ht="12.75">
      <c r="A17" s="83" t="s">
        <v>98</v>
      </c>
      <c r="B17" s="37">
        <v>5611</v>
      </c>
      <c r="C17" s="37"/>
      <c r="D17" s="37"/>
      <c r="E17" s="79">
        <f t="shared" si="1"/>
        <v>5611</v>
      </c>
    </row>
    <row r="18" spans="1:5" ht="12.75">
      <c r="A18" s="78" t="s">
        <v>99</v>
      </c>
      <c r="B18" s="37">
        <v>1129</v>
      </c>
      <c r="C18" s="37"/>
      <c r="D18" s="37"/>
      <c r="E18" s="79">
        <f t="shared" si="1"/>
        <v>1129</v>
      </c>
    </row>
    <row r="19" spans="1:5" ht="12.75">
      <c r="A19" s="78" t="s">
        <v>100</v>
      </c>
      <c r="B19" s="37"/>
      <c r="C19" s="37"/>
      <c r="D19" s="37"/>
      <c r="E19" s="79">
        <f t="shared" si="1"/>
        <v>0</v>
      </c>
    </row>
    <row r="20" spans="1:5" ht="12.75">
      <c r="A20" s="40" t="s">
        <v>490</v>
      </c>
      <c r="B20" s="37">
        <v>18364</v>
      </c>
      <c r="C20" s="37"/>
      <c r="D20" s="37"/>
      <c r="E20" s="79">
        <f t="shared" si="1"/>
        <v>18364</v>
      </c>
    </row>
    <row r="21" spans="1:5" ht="12.75">
      <c r="A21" s="40"/>
      <c r="B21" s="37"/>
      <c r="C21" s="37"/>
      <c r="D21" s="37"/>
      <c r="E21" s="79">
        <f t="shared" si="1"/>
        <v>0</v>
      </c>
    </row>
    <row r="22" spans="1:5" ht="13.5" thickBot="1">
      <c r="A22" s="38"/>
      <c r="B22" s="39"/>
      <c r="C22" s="39"/>
      <c r="D22" s="39"/>
      <c r="E22" s="79">
        <f t="shared" si="1"/>
        <v>0</v>
      </c>
    </row>
    <row r="23" spans="1:5" ht="13.5" thickBot="1">
      <c r="A23" s="80" t="s">
        <v>40</v>
      </c>
      <c r="B23" s="81">
        <f>SUM(B16:B22)</f>
        <v>25104</v>
      </c>
      <c r="C23" s="81">
        <f>SUM(C16:C22)</f>
        <v>0</v>
      </c>
      <c r="D23" s="81">
        <f>SUM(D16:D22)</f>
        <v>0</v>
      </c>
      <c r="E23" s="82">
        <f>SUM(E16:E22)</f>
        <v>25104</v>
      </c>
    </row>
    <row r="24" spans="1:5" ht="12.75">
      <c r="A24" s="69"/>
      <c r="B24" s="69"/>
      <c r="C24" s="69"/>
      <c r="D24" s="69"/>
      <c r="E24" s="69"/>
    </row>
    <row r="25" spans="1:5" ht="12.75">
      <c r="A25" s="69"/>
      <c r="B25" s="69"/>
      <c r="C25" s="69"/>
      <c r="D25" s="69"/>
      <c r="E25" s="69"/>
    </row>
    <row r="26" spans="1:5" ht="15.75">
      <c r="A26" s="70" t="s">
        <v>94</v>
      </c>
      <c r="B26" s="481"/>
      <c r="C26" s="481"/>
      <c r="D26" s="481"/>
      <c r="E26" s="481"/>
    </row>
    <row r="27" spans="1:5" ht="14.25" thickBot="1">
      <c r="A27" s="69"/>
      <c r="B27" s="69"/>
      <c r="C27" s="69"/>
      <c r="D27" s="482" t="s">
        <v>87</v>
      </c>
      <c r="E27" s="482"/>
    </row>
    <row r="28" spans="1:5" ht="13.5" thickBot="1">
      <c r="A28" s="71" t="s">
        <v>86</v>
      </c>
      <c r="B28" s="72" t="str">
        <f>+B15</f>
        <v>2015.</v>
      </c>
      <c r="C28" s="72" t="str">
        <f>+C15</f>
        <v>2016.</v>
      </c>
      <c r="D28" s="72" t="str">
        <f>+D15</f>
        <v>2016. után</v>
      </c>
      <c r="E28" s="73" t="s">
        <v>39</v>
      </c>
    </row>
    <row r="29" spans="1:5" ht="12.75">
      <c r="A29" s="74" t="s">
        <v>88</v>
      </c>
      <c r="B29" s="35"/>
      <c r="C29" s="35"/>
      <c r="D29" s="35"/>
      <c r="E29" s="75">
        <f aca="true" t="shared" si="2" ref="E29:E35">SUM(B29:D29)</f>
        <v>0</v>
      </c>
    </row>
    <row r="30" spans="1:5" ht="12.75">
      <c r="A30" s="76" t="s">
        <v>101</v>
      </c>
      <c r="B30" s="36"/>
      <c r="C30" s="36"/>
      <c r="D30" s="36"/>
      <c r="E30" s="77">
        <f t="shared" si="2"/>
        <v>0</v>
      </c>
    </row>
    <row r="31" spans="1:5" ht="12.75">
      <c r="A31" s="78" t="s">
        <v>89</v>
      </c>
      <c r="B31" s="37"/>
      <c r="C31" s="37"/>
      <c r="D31" s="37"/>
      <c r="E31" s="79">
        <f t="shared" si="2"/>
        <v>0</v>
      </c>
    </row>
    <row r="32" spans="1:5" ht="12.75">
      <c r="A32" s="78" t="s">
        <v>102</v>
      </c>
      <c r="B32" s="37"/>
      <c r="C32" s="37"/>
      <c r="D32" s="37"/>
      <c r="E32" s="79">
        <f t="shared" si="2"/>
        <v>0</v>
      </c>
    </row>
    <row r="33" spans="1:5" ht="12.75">
      <c r="A33" s="78" t="s">
        <v>90</v>
      </c>
      <c r="B33" s="37"/>
      <c r="C33" s="37"/>
      <c r="D33" s="37"/>
      <c r="E33" s="79">
        <f t="shared" si="2"/>
        <v>0</v>
      </c>
    </row>
    <row r="34" spans="1:5" ht="12.75">
      <c r="A34" s="78" t="s">
        <v>91</v>
      </c>
      <c r="B34" s="37"/>
      <c r="C34" s="37"/>
      <c r="D34" s="37"/>
      <c r="E34" s="79">
        <f t="shared" si="2"/>
        <v>0</v>
      </c>
    </row>
    <row r="35" spans="1:5" ht="13.5" thickBot="1">
      <c r="A35" s="38"/>
      <c r="B35" s="39"/>
      <c r="C35" s="39"/>
      <c r="D35" s="39"/>
      <c r="E35" s="79">
        <f t="shared" si="2"/>
        <v>0</v>
      </c>
    </row>
    <row r="36" spans="1:5" ht="13.5" thickBot="1">
      <c r="A36" s="80" t="s">
        <v>93</v>
      </c>
      <c r="B36" s="81">
        <f>B29+SUM(B31:B35)</f>
        <v>0</v>
      </c>
      <c r="C36" s="81">
        <f>C29+SUM(C31:C35)</f>
        <v>0</v>
      </c>
      <c r="D36" s="81">
        <f>D29+SUM(D31:D35)</f>
        <v>0</v>
      </c>
      <c r="E36" s="82">
        <f>E29+SUM(E31:E35)</f>
        <v>0</v>
      </c>
    </row>
    <row r="37" spans="1:5" ht="13.5" thickBot="1">
      <c r="A37" s="20"/>
      <c r="B37" s="20"/>
      <c r="C37" s="20"/>
      <c r="D37" s="20"/>
      <c r="E37" s="20"/>
    </row>
    <row r="38" spans="1:5" ht="13.5" thickBot="1">
      <c r="A38" s="71" t="s">
        <v>92</v>
      </c>
      <c r="B38" s="72" t="str">
        <f>+B28</f>
        <v>2015.</v>
      </c>
      <c r="C38" s="72" t="str">
        <f>+C28</f>
        <v>2016.</v>
      </c>
      <c r="D38" s="72" t="str">
        <f>+D28</f>
        <v>2016. után</v>
      </c>
      <c r="E38" s="73" t="s">
        <v>39</v>
      </c>
    </row>
    <row r="39" spans="1:5" ht="12.75">
      <c r="A39" s="74" t="s">
        <v>97</v>
      </c>
      <c r="B39" s="35"/>
      <c r="C39" s="35"/>
      <c r="D39" s="35"/>
      <c r="E39" s="75">
        <f aca="true" t="shared" si="3" ref="E39:E45">SUM(B39:D39)</f>
        <v>0</v>
      </c>
    </row>
    <row r="40" spans="1:5" ht="12.75">
      <c r="A40" s="83" t="s">
        <v>98</v>
      </c>
      <c r="B40" s="37"/>
      <c r="C40" s="37"/>
      <c r="D40" s="37"/>
      <c r="E40" s="79">
        <f t="shared" si="3"/>
        <v>0</v>
      </c>
    </row>
    <row r="41" spans="1:5" ht="12.75">
      <c r="A41" s="78" t="s">
        <v>99</v>
      </c>
      <c r="B41" s="37"/>
      <c r="C41" s="37"/>
      <c r="D41" s="37"/>
      <c r="E41" s="79">
        <f t="shared" si="3"/>
        <v>0</v>
      </c>
    </row>
    <row r="42" spans="1:5" ht="12.75">
      <c r="A42" s="78" t="s">
        <v>100</v>
      </c>
      <c r="B42" s="37"/>
      <c r="C42" s="37"/>
      <c r="D42" s="37"/>
      <c r="E42" s="79">
        <f t="shared" si="3"/>
        <v>0</v>
      </c>
    </row>
    <row r="43" spans="1:5" ht="12.75">
      <c r="A43" s="40"/>
      <c r="B43" s="37"/>
      <c r="C43" s="37"/>
      <c r="D43" s="37"/>
      <c r="E43" s="79">
        <f t="shared" si="3"/>
        <v>0</v>
      </c>
    </row>
    <row r="44" spans="1:5" ht="12.75">
      <c r="A44" s="40"/>
      <c r="B44" s="37"/>
      <c r="C44" s="37"/>
      <c r="D44" s="37"/>
      <c r="E44" s="79">
        <f t="shared" si="3"/>
        <v>0</v>
      </c>
    </row>
    <row r="45" spans="1:5" ht="13.5" thickBot="1">
      <c r="A45" s="38"/>
      <c r="B45" s="39"/>
      <c r="C45" s="39"/>
      <c r="D45" s="39"/>
      <c r="E45" s="79">
        <f t="shared" si="3"/>
        <v>0</v>
      </c>
    </row>
    <row r="46" spans="1:5" ht="13.5" thickBot="1">
      <c r="A46" s="80" t="s">
        <v>40</v>
      </c>
      <c r="B46" s="81">
        <f>SUM(B39:B45)</f>
        <v>0</v>
      </c>
      <c r="C46" s="81">
        <f>SUM(C39:C45)</f>
        <v>0</v>
      </c>
      <c r="D46" s="81">
        <f>SUM(D39:D45)</f>
        <v>0</v>
      </c>
      <c r="E46" s="82">
        <f>SUM(E39:E45)</f>
        <v>0</v>
      </c>
    </row>
    <row r="47" spans="1:5" ht="12.75">
      <c r="A47" s="69"/>
      <c r="B47" s="69"/>
      <c r="C47" s="69"/>
      <c r="D47" s="69"/>
      <c r="E47" s="69"/>
    </row>
    <row r="48" spans="1:5" ht="15.75">
      <c r="A48" s="490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8" s="490"/>
      <c r="C48" s="490"/>
      <c r="D48" s="490"/>
      <c r="E48" s="490"/>
    </row>
    <row r="49" spans="1:5" ht="13.5" thickBot="1">
      <c r="A49" s="69"/>
      <c r="B49" s="69"/>
      <c r="C49" s="69"/>
      <c r="D49" s="69"/>
      <c r="E49" s="69"/>
    </row>
    <row r="50" spans="1:8" ht="13.5" thickBot="1">
      <c r="A50" s="495" t="s">
        <v>95</v>
      </c>
      <c r="B50" s="496"/>
      <c r="C50" s="497"/>
      <c r="D50" s="493" t="s">
        <v>103</v>
      </c>
      <c r="E50" s="494"/>
      <c r="H50" s="19"/>
    </row>
    <row r="51" spans="1:5" ht="12.75">
      <c r="A51" s="498"/>
      <c r="B51" s="499"/>
      <c r="C51" s="500"/>
      <c r="D51" s="486"/>
      <c r="E51" s="487"/>
    </row>
    <row r="52" spans="1:5" ht="13.5" thickBot="1">
      <c r="A52" s="501"/>
      <c r="B52" s="502"/>
      <c r="C52" s="503"/>
      <c r="D52" s="488"/>
      <c r="E52" s="489"/>
    </row>
    <row r="53" spans="1:5" ht="13.5" thickBot="1">
      <c r="A53" s="483" t="s">
        <v>40</v>
      </c>
      <c r="B53" s="484"/>
      <c r="C53" s="485"/>
      <c r="D53" s="491">
        <f>SUM(D51:E52)</f>
        <v>0</v>
      </c>
      <c r="E53" s="492"/>
    </row>
  </sheetData>
  <sheetProtection/>
  <mergeCells count="13">
    <mergeCell ref="A50:C50"/>
    <mergeCell ref="A51:C51"/>
    <mergeCell ref="A52:C52"/>
    <mergeCell ref="B2:E2"/>
    <mergeCell ref="B26:E26"/>
    <mergeCell ref="D4:E4"/>
    <mergeCell ref="D27:E27"/>
    <mergeCell ref="A53:C53"/>
    <mergeCell ref="D51:E51"/>
    <mergeCell ref="D52:E52"/>
    <mergeCell ref="A48:E48"/>
    <mergeCell ref="D53:E53"/>
    <mergeCell ref="D50:E50"/>
  </mergeCells>
  <conditionalFormatting sqref="E6:E13 B13:D13 B23:E23 E16:E22 E29:E36 B36:D36 E39:E46 B46:D46 D53:E53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/2016. (II.23.)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view="pageLayout" zoomScaleNormal="130" zoomScaleSheetLayoutView="85" workbookViewId="0" topLeftCell="A91">
      <selection activeCell="F112" sqref="F112"/>
    </sheetView>
  </sheetViews>
  <sheetFormatPr defaultColWidth="9.00390625" defaultRowHeight="12.75"/>
  <cols>
    <col min="1" max="1" width="9.875" style="145" customWidth="1"/>
    <col min="2" max="2" width="60.50390625" style="146" customWidth="1"/>
    <col min="3" max="3" width="11.875" style="147" customWidth="1"/>
    <col min="4" max="5" width="11.00390625" style="2" customWidth="1"/>
    <col min="6" max="6" width="13.625" style="2" customWidth="1"/>
    <col min="7" max="16384" width="9.375" style="2" customWidth="1"/>
  </cols>
  <sheetData>
    <row r="1" spans="1:6" s="1" customFormat="1" ht="16.5" customHeight="1">
      <c r="A1" s="84"/>
      <c r="B1" s="504"/>
      <c r="C1" s="505"/>
      <c r="D1" s="505"/>
      <c r="E1" s="505"/>
      <c r="F1" s="505"/>
    </row>
    <row r="2" spans="1:6" s="41" customFormat="1" ht="21" customHeight="1">
      <c r="A2" s="432"/>
      <c r="B2" s="506" t="s">
        <v>147</v>
      </c>
      <c r="C2" s="507"/>
      <c r="D2" s="507"/>
      <c r="E2" s="507"/>
      <c r="F2" s="508"/>
    </row>
    <row r="3" spans="1:6" s="41" customFormat="1" ht="15.75">
      <c r="A3" s="433"/>
      <c r="B3" s="509"/>
      <c r="C3" s="507"/>
      <c r="D3" s="507"/>
      <c r="E3" s="507"/>
      <c r="F3" s="508"/>
    </row>
    <row r="4" spans="1:6" s="42" customFormat="1" ht="15.75" customHeight="1" thickBot="1">
      <c r="A4" s="87"/>
      <c r="B4" s="87"/>
      <c r="C4" s="88"/>
      <c r="D4" s="434"/>
      <c r="E4" s="434"/>
      <c r="F4" s="434" t="s">
        <v>151</v>
      </c>
    </row>
    <row r="5" spans="1:6" ht="37.5" thickBot="1" thickTop="1">
      <c r="A5" s="153" t="s">
        <v>145</v>
      </c>
      <c r="B5" s="362" t="s">
        <v>42</v>
      </c>
      <c r="C5" s="343" t="s">
        <v>43</v>
      </c>
      <c r="D5" s="360" t="s">
        <v>480</v>
      </c>
      <c r="E5" s="360" t="s">
        <v>477</v>
      </c>
      <c r="F5" s="344" t="s">
        <v>471</v>
      </c>
    </row>
    <row r="6" spans="1:6" s="32" customFormat="1" ht="12.75" customHeight="1" thickBot="1" thickTop="1">
      <c r="A6" s="97" t="s">
        <v>412</v>
      </c>
      <c r="B6" s="363" t="s">
        <v>413</v>
      </c>
      <c r="C6" s="345" t="s">
        <v>414</v>
      </c>
      <c r="D6" s="346"/>
      <c r="E6" s="346"/>
      <c r="F6" s="346"/>
    </row>
    <row r="7" spans="1:6" s="32" customFormat="1" ht="15.75" customHeight="1" thickBot="1" thickTop="1">
      <c r="A7" s="90"/>
      <c r="B7" s="362" t="s">
        <v>44</v>
      </c>
      <c r="C7" s="347"/>
      <c r="D7" s="346"/>
      <c r="E7" s="346"/>
      <c r="F7" s="346"/>
    </row>
    <row r="8" spans="1:6" s="32" customFormat="1" ht="12" customHeight="1" thickBot="1" thickTop="1">
      <c r="A8" s="13" t="s">
        <v>7</v>
      </c>
      <c r="B8" s="289" t="s">
        <v>171</v>
      </c>
      <c r="C8" s="348">
        <f>+C9+C10+C11+C12+C13+C14</f>
        <v>173598</v>
      </c>
      <c r="D8" s="378">
        <v>201145</v>
      </c>
      <c r="E8" s="378">
        <v>4845</v>
      </c>
      <c r="F8" s="378">
        <v>205990</v>
      </c>
    </row>
    <row r="9" spans="1:6" s="43" customFormat="1" ht="12" customHeight="1" thickBot="1">
      <c r="A9" s="165" t="s">
        <v>67</v>
      </c>
      <c r="B9" s="195" t="s">
        <v>172</v>
      </c>
      <c r="C9" s="349">
        <v>56641</v>
      </c>
      <c r="D9" s="377">
        <v>56640</v>
      </c>
      <c r="E9" s="376">
        <v>249</v>
      </c>
      <c r="F9" s="374">
        <v>56889</v>
      </c>
    </row>
    <row r="10" spans="1:6" s="44" customFormat="1" ht="12" customHeight="1" thickBot="1">
      <c r="A10" s="166" t="s">
        <v>68</v>
      </c>
      <c r="B10" s="196" t="s">
        <v>173</v>
      </c>
      <c r="C10" s="349">
        <v>24619</v>
      </c>
      <c r="D10" s="376">
        <v>24619</v>
      </c>
      <c r="E10" s="376"/>
      <c r="F10" s="374">
        <v>24619</v>
      </c>
    </row>
    <row r="11" spans="1:6" s="44" customFormat="1" ht="12" customHeight="1" thickBot="1">
      <c r="A11" s="166" t="s">
        <v>69</v>
      </c>
      <c r="B11" s="196" t="s">
        <v>174</v>
      </c>
      <c r="C11" s="349">
        <v>66484</v>
      </c>
      <c r="D11" s="376">
        <v>51635</v>
      </c>
      <c r="E11" s="376">
        <v>11383</v>
      </c>
      <c r="F11" s="376">
        <v>63018</v>
      </c>
    </row>
    <row r="12" spans="1:6" s="44" customFormat="1" ht="12" customHeight="1" thickBot="1">
      <c r="A12" s="166" t="s">
        <v>70</v>
      </c>
      <c r="B12" s="196" t="s">
        <v>175</v>
      </c>
      <c r="C12" s="349">
        <v>2901</v>
      </c>
      <c r="D12" s="376">
        <v>2901</v>
      </c>
      <c r="E12" s="376"/>
      <c r="F12" s="376">
        <v>2901</v>
      </c>
    </row>
    <row r="13" spans="1:6" s="44" customFormat="1" ht="12" customHeight="1" thickBot="1">
      <c r="A13" s="166" t="s">
        <v>104</v>
      </c>
      <c r="B13" s="196" t="s">
        <v>419</v>
      </c>
      <c r="C13" s="349">
        <v>22953</v>
      </c>
      <c r="D13" s="376">
        <v>65350</v>
      </c>
      <c r="E13" s="376">
        <v>-6787</v>
      </c>
      <c r="F13" s="376">
        <v>58563</v>
      </c>
    </row>
    <row r="14" spans="1:6" s="43" customFormat="1" ht="12" customHeight="1" thickBot="1">
      <c r="A14" s="167" t="s">
        <v>71</v>
      </c>
      <c r="B14" s="200" t="s">
        <v>349</v>
      </c>
      <c r="C14" s="349"/>
      <c r="D14" s="309"/>
      <c r="E14" s="309"/>
      <c r="F14" s="309"/>
    </row>
    <row r="15" spans="1:6" s="43" customFormat="1" ht="12" customHeight="1" thickBot="1">
      <c r="A15" s="13" t="s">
        <v>8</v>
      </c>
      <c r="B15" s="199" t="s">
        <v>176</v>
      </c>
      <c r="C15" s="348">
        <f>+C16+C17+C18+C19+C20</f>
        <v>27858</v>
      </c>
      <c r="D15" s="409">
        <v>60765</v>
      </c>
      <c r="E15" s="409">
        <v>7278</v>
      </c>
      <c r="F15" s="409">
        <v>68043</v>
      </c>
    </row>
    <row r="16" spans="1:6" s="43" customFormat="1" ht="12" customHeight="1" thickBot="1">
      <c r="A16" s="165" t="s">
        <v>73</v>
      </c>
      <c r="B16" s="195" t="s">
        <v>177</v>
      </c>
      <c r="C16" s="349"/>
      <c r="D16" s="376"/>
      <c r="E16" s="376"/>
      <c r="F16" s="376"/>
    </row>
    <row r="17" spans="1:6" s="43" customFormat="1" ht="12" customHeight="1" thickBot="1">
      <c r="A17" s="166" t="s">
        <v>74</v>
      </c>
      <c r="B17" s="196" t="s">
        <v>495</v>
      </c>
      <c r="C17" s="349"/>
      <c r="D17" s="376">
        <v>1263</v>
      </c>
      <c r="E17" s="376"/>
      <c r="F17" s="376">
        <v>1263</v>
      </c>
    </row>
    <row r="18" spans="1:6" s="43" customFormat="1" ht="12" customHeight="1" thickBot="1">
      <c r="A18" s="166" t="s">
        <v>75</v>
      </c>
      <c r="B18" s="196" t="s">
        <v>338</v>
      </c>
      <c r="C18" s="349"/>
      <c r="D18" s="376"/>
      <c r="E18" s="376"/>
      <c r="F18" s="376"/>
    </row>
    <row r="19" spans="1:6" s="43" customFormat="1" ht="12" customHeight="1" thickBot="1">
      <c r="A19" s="166" t="s">
        <v>76</v>
      </c>
      <c r="B19" s="196" t="s">
        <v>339</v>
      </c>
      <c r="C19" s="349"/>
      <c r="D19" s="376"/>
      <c r="E19" s="376"/>
      <c r="F19" s="376"/>
    </row>
    <row r="20" spans="1:6" s="43" customFormat="1" ht="12" customHeight="1" thickBot="1">
      <c r="A20" s="166" t="s">
        <v>77</v>
      </c>
      <c r="B20" s="196" t="s">
        <v>179</v>
      </c>
      <c r="C20" s="349">
        <v>27858</v>
      </c>
      <c r="D20" s="376">
        <v>59502</v>
      </c>
      <c r="E20" s="376">
        <v>7278</v>
      </c>
      <c r="F20" s="376">
        <v>66780</v>
      </c>
    </row>
    <row r="21" spans="1:6" s="44" customFormat="1" ht="12" customHeight="1" thickBot="1">
      <c r="A21" s="167" t="s">
        <v>83</v>
      </c>
      <c r="B21" s="200" t="s">
        <v>180</v>
      </c>
      <c r="C21" s="349"/>
      <c r="D21" s="350"/>
      <c r="E21" s="350"/>
      <c r="F21" s="350"/>
    </row>
    <row r="22" spans="1:6" s="44" customFormat="1" ht="12" customHeight="1" thickBot="1">
      <c r="A22" s="13" t="s">
        <v>9</v>
      </c>
      <c r="B22" s="194" t="s">
        <v>181</v>
      </c>
      <c r="C22" s="348">
        <f>+C23+C24+C25+C26+C27</f>
        <v>0</v>
      </c>
      <c r="D22" s="409">
        <v>77004</v>
      </c>
      <c r="E22" s="409">
        <v>-5941</v>
      </c>
      <c r="F22" s="409">
        <v>71063</v>
      </c>
    </row>
    <row r="23" spans="1:6" s="44" customFormat="1" ht="12" customHeight="1" thickBot="1">
      <c r="A23" s="165" t="s">
        <v>56</v>
      </c>
      <c r="B23" s="195" t="s">
        <v>182</v>
      </c>
      <c r="C23" s="349"/>
      <c r="D23" s="376"/>
      <c r="E23" s="376">
        <v>44328</v>
      </c>
      <c r="F23" s="376">
        <v>44328</v>
      </c>
    </row>
    <row r="24" spans="1:6" s="43" customFormat="1" ht="12" customHeight="1" thickBot="1">
      <c r="A24" s="166" t="s">
        <v>57</v>
      </c>
      <c r="B24" s="196" t="s">
        <v>183</v>
      </c>
      <c r="C24" s="349"/>
      <c r="D24" s="377"/>
      <c r="E24" s="377"/>
      <c r="F24" s="377"/>
    </row>
    <row r="25" spans="1:6" s="44" customFormat="1" ht="12" customHeight="1" thickBot="1">
      <c r="A25" s="166" t="s">
        <v>58</v>
      </c>
      <c r="B25" s="196" t="s">
        <v>340</v>
      </c>
      <c r="C25" s="349"/>
      <c r="D25" s="376"/>
      <c r="E25" s="376"/>
      <c r="F25" s="376"/>
    </row>
    <row r="26" spans="1:6" s="44" customFormat="1" ht="12" customHeight="1" thickBot="1">
      <c r="A26" s="166" t="s">
        <v>59</v>
      </c>
      <c r="B26" s="196" t="s">
        <v>341</v>
      </c>
      <c r="C26" s="349"/>
      <c r="D26" s="376"/>
      <c r="E26" s="376"/>
      <c r="F26" s="376"/>
    </row>
    <row r="27" spans="1:6" s="44" customFormat="1" ht="12" customHeight="1" thickBot="1">
      <c r="A27" s="166" t="s">
        <v>118</v>
      </c>
      <c r="B27" s="196" t="s">
        <v>184</v>
      </c>
      <c r="C27" s="349"/>
      <c r="D27" s="376">
        <v>77004</v>
      </c>
      <c r="E27" s="376">
        <v>-50269</v>
      </c>
      <c r="F27" s="376">
        <v>26735</v>
      </c>
    </row>
    <row r="28" spans="1:6" s="44" customFormat="1" ht="12" customHeight="1" thickBot="1">
      <c r="A28" s="167" t="s">
        <v>119</v>
      </c>
      <c r="B28" s="200" t="s">
        <v>185</v>
      </c>
      <c r="C28" s="349"/>
      <c r="D28" s="376">
        <v>25104</v>
      </c>
      <c r="E28" s="376"/>
      <c r="F28" s="376">
        <v>25104</v>
      </c>
    </row>
    <row r="29" spans="1:6" s="44" customFormat="1" ht="12" customHeight="1" thickBot="1">
      <c r="A29" s="13" t="s">
        <v>120</v>
      </c>
      <c r="B29" s="194" t="s">
        <v>186</v>
      </c>
      <c r="C29" s="351">
        <f>+C30+C34+C35+C36</f>
        <v>39210</v>
      </c>
      <c r="D29" s="375">
        <v>46659</v>
      </c>
      <c r="E29" s="375"/>
      <c r="F29" s="375">
        <v>46659</v>
      </c>
    </row>
    <row r="30" spans="1:6" s="44" customFormat="1" ht="12" customHeight="1" thickBot="1">
      <c r="A30" s="165" t="s">
        <v>187</v>
      </c>
      <c r="B30" s="195" t="s">
        <v>420</v>
      </c>
      <c r="C30" s="352">
        <f>+C31+C32+C33</f>
        <v>33500</v>
      </c>
      <c r="D30" s="376">
        <v>40509</v>
      </c>
      <c r="E30" s="376"/>
      <c r="F30" s="376">
        <v>40509</v>
      </c>
    </row>
    <row r="31" spans="1:6" s="44" customFormat="1" ht="12" customHeight="1" thickBot="1">
      <c r="A31" s="166" t="s">
        <v>188</v>
      </c>
      <c r="B31" s="196" t="s">
        <v>193</v>
      </c>
      <c r="C31" s="349">
        <v>8500</v>
      </c>
      <c r="D31" s="376">
        <v>8500</v>
      </c>
      <c r="E31" s="376"/>
      <c r="F31" s="376">
        <v>8500</v>
      </c>
    </row>
    <row r="32" spans="1:6" s="44" customFormat="1" ht="12" customHeight="1" thickBot="1">
      <c r="A32" s="166" t="s">
        <v>189</v>
      </c>
      <c r="B32" s="196" t="e">
        <f>-Magánszemélyek jövedelem Adó</f>
        <v>#NAME?</v>
      </c>
      <c r="C32" s="349"/>
      <c r="D32" s="376">
        <v>9</v>
      </c>
      <c r="E32" s="376"/>
      <c r="F32" s="376">
        <v>9</v>
      </c>
    </row>
    <row r="33" spans="1:6" s="44" customFormat="1" ht="12" customHeight="1" thickBot="1">
      <c r="A33" s="166" t="s">
        <v>353</v>
      </c>
      <c r="B33" s="201" t="s">
        <v>354</v>
      </c>
      <c r="C33" s="349">
        <v>25000</v>
      </c>
      <c r="D33" s="376">
        <v>32000</v>
      </c>
      <c r="E33" s="376">
        <v>0</v>
      </c>
      <c r="F33" s="376">
        <v>32000</v>
      </c>
    </row>
    <row r="34" spans="1:6" s="44" customFormat="1" ht="12" customHeight="1" thickBot="1">
      <c r="A34" s="166" t="s">
        <v>190</v>
      </c>
      <c r="B34" s="196" t="s">
        <v>195</v>
      </c>
      <c r="C34" s="349">
        <v>5500</v>
      </c>
      <c r="D34" s="376">
        <v>5500</v>
      </c>
      <c r="E34" s="376"/>
      <c r="F34" s="376">
        <v>5500</v>
      </c>
    </row>
    <row r="35" spans="1:6" s="44" customFormat="1" ht="12" customHeight="1" thickBot="1">
      <c r="A35" s="166" t="s">
        <v>191</v>
      </c>
      <c r="B35" s="196" t="s">
        <v>196</v>
      </c>
      <c r="C35" s="349">
        <v>10</v>
      </c>
      <c r="D35" s="376">
        <v>100</v>
      </c>
      <c r="E35" s="376"/>
      <c r="F35" s="376">
        <v>100</v>
      </c>
    </row>
    <row r="36" spans="1:6" s="44" customFormat="1" ht="12" customHeight="1" thickBot="1">
      <c r="A36" s="167" t="s">
        <v>192</v>
      </c>
      <c r="B36" s="200" t="s">
        <v>197</v>
      </c>
      <c r="C36" s="349">
        <v>200</v>
      </c>
      <c r="D36" s="376">
        <v>550</v>
      </c>
      <c r="E36" s="376"/>
      <c r="F36" s="376">
        <v>550</v>
      </c>
    </row>
    <row r="37" spans="1:6" s="44" customFormat="1" ht="12" customHeight="1" thickBot="1">
      <c r="A37" s="13" t="s">
        <v>11</v>
      </c>
      <c r="B37" s="194" t="s">
        <v>350</v>
      </c>
      <c r="C37" s="348">
        <f>SUM(C38:C48)</f>
        <v>32891</v>
      </c>
      <c r="D37" s="409">
        <v>37511</v>
      </c>
      <c r="E37" s="409">
        <v>23</v>
      </c>
      <c r="F37" s="375">
        <v>37534</v>
      </c>
    </row>
    <row r="38" spans="1:6" s="44" customFormat="1" ht="12" customHeight="1" thickBot="1">
      <c r="A38" s="165" t="s">
        <v>60</v>
      </c>
      <c r="B38" s="195" t="s">
        <v>200</v>
      </c>
      <c r="C38" s="349">
        <v>750</v>
      </c>
      <c r="D38" s="376">
        <v>750</v>
      </c>
      <c r="E38" s="376"/>
      <c r="F38" s="376">
        <v>750</v>
      </c>
    </row>
    <row r="39" spans="1:6" s="44" customFormat="1" ht="12" customHeight="1" thickBot="1">
      <c r="A39" s="166" t="s">
        <v>61</v>
      </c>
      <c r="B39" s="196" t="s">
        <v>201</v>
      </c>
      <c r="C39" s="349">
        <v>250</v>
      </c>
      <c r="D39" s="376">
        <v>250</v>
      </c>
      <c r="E39" s="376"/>
      <c r="F39" s="376">
        <v>250</v>
      </c>
    </row>
    <row r="40" spans="1:6" s="44" customFormat="1" ht="12" customHeight="1" thickBot="1">
      <c r="A40" s="166" t="s">
        <v>62</v>
      </c>
      <c r="B40" s="196" t="s">
        <v>202</v>
      </c>
      <c r="C40" s="349"/>
      <c r="D40" s="376"/>
      <c r="E40" s="376"/>
      <c r="F40" s="376"/>
    </row>
    <row r="41" spans="1:6" s="44" customFormat="1" ht="12" customHeight="1" thickBot="1">
      <c r="A41" s="166" t="s">
        <v>122</v>
      </c>
      <c r="B41" s="196" t="s">
        <v>203</v>
      </c>
      <c r="C41" s="349">
        <v>4722</v>
      </c>
      <c r="D41" s="376">
        <v>8108</v>
      </c>
      <c r="E41" s="376"/>
      <c r="F41" s="376">
        <v>8108</v>
      </c>
    </row>
    <row r="42" spans="1:6" s="44" customFormat="1" ht="12" customHeight="1" thickBot="1">
      <c r="A42" s="166" t="s">
        <v>123</v>
      </c>
      <c r="B42" s="196" t="s">
        <v>204</v>
      </c>
      <c r="C42" s="349">
        <v>21180</v>
      </c>
      <c r="D42" s="376">
        <v>21180</v>
      </c>
      <c r="E42" s="376"/>
      <c r="F42" s="376">
        <v>21180</v>
      </c>
    </row>
    <row r="43" spans="1:6" s="44" customFormat="1" ht="12" customHeight="1" thickBot="1">
      <c r="A43" s="166" t="s">
        <v>124</v>
      </c>
      <c r="B43" s="196" t="s">
        <v>205</v>
      </c>
      <c r="C43" s="349">
        <v>5989</v>
      </c>
      <c r="D43" s="376">
        <v>6903</v>
      </c>
      <c r="E43" s="376"/>
      <c r="F43" s="376">
        <v>6903</v>
      </c>
    </row>
    <row r="44" spans="1:6" s="44" customFormat="1" ht="12" customHeight="1" thickBot="1">
      <c r="A44" s="166" t="s">
        <v>125</v>
      </c>
      <c r="B44" s="196" t="s">
        <v>206</v>
      </c>
      <c r="C44" s="349"/>
      <c r="D44" s="376"/>
      <c r="E44" s="376">
        <v>23</v>
      </c>
      <c r="F44" s="376">
        <v>23</v>
      </c>
    </row>
    <row r="45" spans="1:6" s="44" customFormat="1" ht="12" customHeight="1" thickBot="1">
      <c r="A45" s="166" t="s">
        <v>126</v>
      </c>
      <c r="B45" s="196" t="s">
        <v>207</v>
      </c>
      <c r="C45" s="349"/>
      <c r="D45" s="376">
        <v>70</v>
      </c>
      <c r="E45" s="376"/>
      <c r="F45" s="376">
        <v>70</v>
      </c>
    </row>
    <row r="46" spans="1:6" s="44" customFormat="1" ht="12" customHeight="1" thickBot="1">
      <c r="A46" s="166" t="s">
        <v>198</v>
      </c>
      <c r="B46" s="196" t="s">
        <v>208</v>
      </c>
      <c r="C46" s="349"/>
      <c r="D46" s="376"/>
      <c r="E46" s="376"/>
      <c r="F46" s="376"/>
    </row>
    <row r="47" spans="1:6" s="44" customFormat="1" ht="12" customHeight="1" thickBot="1">
      <c r="A47" s="167" t="s">
        <v>199</v>
      </c>
      <c r="B47" s="200" t="s">
        <v>352</v>
      </c>
      <c r="C47" s="349"/>
      <c r="D47" s="376"/>
      <c r="E47" s="376"/>
      <c r="F47" s="376"/>
    </row>
    <row r="48" spans="1:6" s="44" customFormat="1" ht="12" customHeight="1" thickBot="1">
      <c r="A48" s="167" t="s">
        <v>351</v>
      </c>
      <c r="B48" s="200" t="s">
        <v>209</v>
      </c>
      <c r="C48" s="349"/>
      <c r="D48" s="376">
        <v>250</v>
      </c>
      <c r="E48" s="376"/>
      <c r="F48" s="376">
        <v>250</v>
      </c>
    </row>
    <row r="49" spans="1:6" s="44" customFormat="1" ht="12" customHeight="1" thickBot="1">
      <c r="A49" s="13" t="s">
        <v>12</v>
      </c>
      <c r="B49" s="194" t="s">
        <v>210</v>
      </c>
      <c r="C49" s="352">
        <f>SUM(C50:C54)</f>
        <v>0</v>
      </c>
      <c r="D49" s="409">
        <v>54</v>
      </c>
      <c r="E49" s="409">
        <v>-23</v>
      </c>
      <c r="F49" s="409">
        <v>31</v>
      </c>
    </row>
    <row r="50" spans="1:6" s="44" customFormat="1" ht="12" customHeight="1" thickBot="1">
      <c r="A50" s="165" t="s">
        <v>63</v>
      </c>
      <c r="B50" s="195" t="s">
        <v>214</v>
      </c>
      <c r="C50" s="349"/>
      <c r="D50" s="376"/>
      <c r="E50" s="376"/>
      <c r="F50" s="376"/>
    </row>
    <row r="51" spans="1:6" s="44" customFormat="1" ht="12" customHeight="1" thickBot="1">
      <c r="A51" s="166" t="s">
        <v>64</v>
      </c>
      <c r="B51" s="196" t="s">
        <v>215</v>
      </c>
      <c r="C51" s="349"/>
      <c r="D51" s="376">
        <v>31</v>
      </c>
      <c r="E51" s="376"/>
      <c r="F51" s="376">
        <v>31</v>
      </c>
    </row>
    <row r="52" spans="1:6" s="44" customFormat="1" ht="12" customHeight="1" thickBot="1">
      <c r="A52" s="166" t="s">
        <v>211</v>
      </c>
      <c r="B52" s="196" t="s">
        <v>216</v>
      </c>
      <c r="C52" s="353"/>
      <c r="D52" s="376"/>
      <c r="E52" s="376"/>
      <c r="F52" s="376"/>
    </row>
    <row r="53" spans="1:6" s="44" customFormat="1" ht="12" customHeight="1" thickBot="1">
      <c r="A53" s="166" t="s">
        <v>212</v>
      </c>
      <c r="B53" s="196" t="s">
        <v>217</v>
      </c>
      <c r="C53" s="353"/>
      <c r="D53" s="376">
        <v>23</v>
      </c>
      <c r="E53" s="376">
        <v>-23</v>
      </c>
      <c r="F53" s="376">
        <v>0</v>
      </c>
    </row>
    <row r="54" spans="1:6" s="44" customFormat="1" ht="12" customHeight="1" thickBot="1">
      <c r="A54" s="167" t="s">
        <v>213</v>
      </c>
      <c r="B54" s="200" t="s">
        <v>218</v>
      </c>
      <c r="C54" s="353"/>
      <c r="D54" s="350"/>
      <c r="E54" s="350"/>
      <c r="F54" s="350"/>
    </row>
    <row r="55" spans="1:6" s="44" customFormat="1" ht="12" customHeight="1" thickBot="1">
      <c r="A55" s="13" t="s">
        <v>127</v>
      </c>
      <c r="B55" s="194" t="s">
        <v>219</v>
      </c>
      <c r="C55" s="348">
        <f>SUM(C56:C58)</f>
        <v>0</v>
      </c>
      <c r="D55" s="350"/>
      <c r="E55" s="350"/>
      <c r="F55" s="350"/>
    </row>
    <row r="56" spans="1:6" s="44" customFormat="1" ht="12" customHeight="1" thickBot="1">
      <c r="A56" s="165" t="s">
        <v>65</v>
      </c>
      <c r="B56" s="195" t="s">
        <v>220</v>
      </c>
      <c r="C56" s="349"/>
      <c r="D56" s="350"/>
      <c r="E56" s="350"/>
      <c r="F56" s="350"/>
    </row>
    <row r="57" spans="1:6" s="44" customFormat="1" ht="12" customHeight="1" thickBot="1">
      <c r="A57" s="166" t="s">
        <v>66</v>
      </c>
      <c r="B57" s="196" t="s">
        <v>342</v>
      </c>
      <c r="C57" s="349"/>
      <c r="D57" s="350"/>
      <c r="E57" s="350"/>
      <c r="F57" s="350"/>
    </row>
    <row r="58" spans="1:6" s="44" customFormat="1" ht="12" customHeight="1" thickBot="1">
      <c r="A58" s="166" t="s">
        <v>223</v>
      </c>
      <c r="B58" s="196" t="s">
        <v>221</v>
      </c>
      <c r="C58" s="349"/>
      <c r="D58" s="350"/>
      <c r="E58" s="350"/>
      <c r="F58" s="350"/>
    </row>
    <row r="59" spans="1:6" s="44" customFormat="1" ht="12" customHeight="1" thickBot="1">
      <c r="A59" s="167" t="s">
        <v>224</v>
      </c>
      <c r="B59" s="200" t="s">
        <v>222</v>
      </c>
      <c r="C59" s="349"/>
      <c r="D59" s="350"/>
      <c r="E59" s="350"/>
      <c r="F59" s="350"/>
    </row>
    <row r="60" spans="1:6" s="44" customFormat="1" ht="12" customHeight="1" thickBot="1">
      <c r="A60" s="13" t="s">
        <v>14</v>
      </c>
      <c r="B60" s="199" t="s">
        <v>225</v>
      </c>
      <c r="C60" s="348">
        <f>SUM(C61:C63)</f>
        <v>0</v>
      </c>
      <c r="D60" s="350"/>
      <c r="E60" s="350"/>
      <c r="F60" s="350"/>
    </row>
    <row r="61" spans="1:6" s="44" customFormat="1" ht="12" customHeight="1" thickBot="1">
      <c r="A61" s="165" t="s">
        <v>128</v>
      </c>
      <c r="B61" s="195" t="s">
        <v>227</v>
      </c>
      <c r="C61" s="353"/>
      <c r="D61" s="350"/>
      <c r="E61" s="350"/>
      <c r="F61" s="350"/>
    </row>
    <row r="62" spans="1:6" s="44" customFormat="1" ht="12" customHeight="1" thickBot="1">
      <c r="A62" s="166" t="s">
        <v>129</v>
      </c>
      <c r="B62" s="196" t="s">
        <v>343</v>
      </c>
      <c r="C62" s="353"/>
      <c r="D62" s="350"/>
      <c r="E62" s="350"/>
      <c r="F62" s="350"/>
    </row>
    <row r="63" spans="1:6" s="44" customFormat="1" ht="12" customHeight="1" thickBot="1">
      <c r="A63" s="166" t="s">
        <v>152</v>
      </c>
      <c r="B63" s="196" t="s">
        <v>228</v>
      </c>
      <c r="C63" s="353"/>
      <c r="D63" s="350"/>
      <c r="E63" s="350"/>
      <c r="F63" s="350"/>
    </row>
    <row r="64" spans="1:6" s="44" customFormat="1" ht="12" customHeight="1" thickBot="1">
      <c r="A64" s="167" t="s">
        <v>226</v>
      </c>
      <c r="B64" s="200" t="s">
        <v>229</v>
      </c>
      <c r="C64" s="353"/>
      <c r="D64" s="350"/>
      <c r="E64" s="350"/>
      <c r="F64" s="350"/>
    </row>
    <row r="65" spans="1:6" s="44" customFormat="1" ht="12" customHeight="1" thickBot="1">
      <c r="A65" s="13" t="s">
        <v>15</v>
      </c>
      <c r="B65" s="194" t="s">
        <v>230</v>
      </c>
      <c r="C65" s="351">
        <f>+C8+C15+C22+C29+C37+C49+C55+C60</f>
        <v>273557</v>
      </c>
      <c r="D65" s="409">
        <v>423138</v>
      </c>
      <c r="E65" s="409">
        <v>6182</v>
      </c>
      <c r="F65" s="409">
        <v>429320</v>
      </c>
    </row>
    <row r="66" spans="1:6" s="44" customFormat="1" ht="12" customHeight="1" thickBot="1">
      <c r="A66" s="168" t="s">
        <v>315</v>
      </c>
      <c r="B66" s="199" t="s">
        <v>232</v>
      </c>
      <c r="C66" s="348">
        <f>SUM(C67:C69)</f>
        <v>0</v>
      </c>
      <c r="D66" s="350"/>
      <c r="E66" s="350"/>
      <c r="F66" s="350"/>
    </row>
    <row r="67" spans="1:6" s="44" customFormat="1" ht="12" customHeight="1" thickBot="1">
      <c r="A67" s="165" t="s">
        <v>263</v>
      </c>
      <c r="B67" s="195" t="s">
        <v>233</v>
      </c>
      <c r="C67" s="353"/>
      <c r="D67" s="350"/>
      <c r="E67" s="350"/>
      <c r="F67" s="350"/>
    </row>
    <row r="68" spans="1:6" s="44" customFormat="1" ht="12" customHeight="1" thickBot="1">
      <c r="A68" s="166" t="s">
        <v>272</v>
      </c>
      <c r="B68" s="196" t="s">
        <v>234</v>
      </c>
      <c r="C68" s="353"/>
      <c r="D68" s="350"/>
      <c r="E68" s="350"/>
      <c r="F68" s="350"/>
    </row>
    <row r="69" spans="1:6" s="44" customFormat="1" ht="12" customHeight="1" thickBot="1">
      <c r="A69" s="167" t="s">
        <v>273</v>
      </c>
      <c r="B69" s="284" t="s">
        <v>235</v>
      </c>
      <c r="C69" s="353"/>
      <c r="D69" s="350"/>
      <c r="E69" s="350"/>
      <c r="F69" s="350"/>
    </row>
    <row r="70" spans="1:6" s="44" customFormat="1" ht="12" customHeight="1" thickBot="1">
      <c r="A70" s="168" t="s">
        <v>236</v>
      </c>
      <c r="B70" s="199" t="s">
        <v>237</v>
      </c>
      <c r="C70" s="348">
        <f>SUM(C71:C74)</f>
        <v>0</v>
      </c>
      <c r="D70" s="350"/>
      <c r="E70" s="350"/>
      <c r="F70" s="350"/>
    </row>
    <row r="71" spans="1:6" s="44" customFormat="1" ht="12" customHeight="1" thickBot="1">
      <c r="A71" s="165" t="s">
        <v>105</v>
      </c>
      <c r="B71" s="195" t="s">
        <v>238</v>
      </c>
      <c r="C71" s="353"/>
      <c r="D71" s="350"/>
      <c r="E71" s="350"/>
      <c r="F71" s="350"/>
    </row>
    <row r="72" spans="1:6" s="44" customFormat="1" ht="12" customHeight="1" thickBot="1">
      <c r="A72" s="166" t="s">
        <v>106</v>
      </c>
      <c r="B72" s="196" t="s">
        <v>239</v>
      </c>
      <c r="C72" s="353"/>
      <c r="D72" s="350"/>
      <c r="E72" s="350"/>
      <c r="F72" s="350"/>
    </row>
    <row r="73" spans="1:6" s="44" customFormat="1" ht="12" customHeight="1" thickBot="1">
      <c r="A73" s="166" t="s">
        <v>264</v>
      </c>
      <c r="B73" s="196" t="s">
        <v>240</v>
      </c>
      <c r="C73" s="353"/>
      <c r="D73" s="376"/>
      <c r="E73" s="350"/>
      <c r="F73" s="350"/>
    </row>
    <row r="74" spans="1:6" s="44" customFormat="1" ht="12" customHeight="1" thickBot="1">
      <c r="A74" s="167" t="s">
        <v>265</v>
      </c>
      <c r="B74" s="200" t="s">
        <v>241</v>
      </c>
      <c r="C74" s="353"/>
      <c r="D74" s="376"/>
      <c r="E74" s="350"/>
      <c r="F74" s="350"/>
    </row>
    <row r="75" spans="1:6" s="44" customFormat="1" ht="12" customHeight="1" thickBot="1">
      <c r="A75" s="168" t="s">
        <v>242</v>
      </c>
      <c r="B75" s="199" t="s">
        <v>243</v>
      </c>
      <c r="C75" s="348">
        <f>SUM(C76:C77)</f>
        <v>18656</v>
      </c>
      <c r="D75" s="375">
        <v>24884</v>
      </c>
      <c r="E75" s="376"/>
      <c r="F75" s="375">
        <v>24884</v>
      </c>
    </row>
    <row r="76" spans="1:6" s="44" customFormat="1" ht="12" customHeight="1" thickBot="1">
      <c r="A76" s="165" t="s">
        <v>266</v>
      </c>
      <c r="B76" s="195" t="s">
        <v>244</v>
      </c>
      <c r="C76" s="353">
        <v>18656</v>
      </c>
      <c r="D76" s="376">
        <v>24884</v>
      </c>
      <c r="E76" s="376"/>
      <c r="F76" s="376">
        <v>24884</v>
      </c>
    </row>
    <row r="77" spans="1:6" s="44" customFormat="1" ht="12" customHeight="1" thickBot="1">
      <c r="A77" s="167" t="s">
        <v>267</v>
      </c>
      <c r="B77" s="200" t="s">
        <v>245</v>
      </c>
      <c r="C77" s="353"/>
      <c r="D77" s="376"/>
      <c r="E77" s="350"/>
      <c r="F77" s="350"/>
    </row>
    <row r="78" spans="1:6" s="43" customFormat="1" ht="12" customHeight="1" thickBot="1">
      <c r="A78" s="168" t="s">
        <v>246</v>
      </c>
      <c r="B78" s="199" t="s">
        <v>247</v>
      </c>
      <c r="C78" s="348">
        <f>SUM(C79:C81)</f>
        <v>0</v>
      </c>
      <c r="D78" s="377"/>
      <c r="E78" s="375">
        <v>5586</v>
      </c>
      <c r="F78" s="375">
        <v>5586</v>
      </c>
    </row>
    <row r="79" spans="1:6" s="44" customFormat="1" ht="12" customHeight="1" thickBot="1">
      <c r="A79" s="165" t="s">
        <v>268</v>
      </c>
      <c r="B79" s="195" t="s">
        <v>248</v>
      </c>
      <c r="C79" s="353"/>
      <c r="D79" s="376"/>
      <c r="E79" s="376">
        <v>5586</v>
      </c>
      <c r="F79" s="376">
        <v>5586</v>
      </c>
    </row>
    <row r="80" spans="1:6" s="44" customFormat="1" ht="12" customHeight="1" thickBot="1">
      <c r="A80" s="166" t="s">
        <v>269</v>
      </c>
      <c r="B80" s="196" t="s">
        <v>249</v>
      </c>
      <c r="C80" s="353"/>
      <c r="D80" s="376"/>
      <c r="E80" s="350"/>
      <c r="F80" s="350"/>
    </row>
    <row r="81" spans="1:6" s="44" customFormat="1" ht="12" customHeight="1" thickBot="1">
      <c r="A81" s="167" t="s">
        <v>270</v>
      </c>
      <c r="B81" s="200" t="s">
        <v>250</v>
      </c>
      <c r="C81" s="353"/>
      <c r="D81" s="376"/>
      <c r="E81" s="350"/>
      <c r="F81" s="350"/>
    </row>
    <row r="82" spans="1:6" s="44" customFormat="1" ht="12" customHeight="1" thickBot="1">
      <c r="A82" s="168" t="s">
        <v>251</v>
      </c>
      <c r="B82" s="199" t="s">
        <v>271</v>
      </c>
      <c r="C82" s="348">
        <f>SUM(C83:C86)</f>
        <v>0</v>
      </c>
      <c r="D82" s="376"/>
      <c r="E82" s="350"/>
      <c r="F82" s="350"/>
    </row>
    <row r="83" spans="1:6" s="44" customFormat="1" ht="12" customHeight="1" thickBot="1">
      <c r="A83" s="169" t="s">
        <v>252</v>
      </c>
      <c r="B83" s="195" t="s">
        <v>253</v>
      </c>
      <c r="C83" s="353"/>
      <c r="D83" s="350"/>
      <c r="E83" s="350"/>
      <c r="F83" s="350"/>
    </row>
    <row r="84" spans="1:6" s="44" customFormat="1" ht="12" customHeight="1" thickBot="1">
      <c r="A84" s="170" t="s">
        <v>254</v>
      </c>
      <c r="B84" s="196" t="s">
        <v>255</v>
      </c>
      <c r="C84" s="353"/>
      <c r="D84" s="350"/>
      <c r="E84" s="350"/>
      <c r="F84" s="350"/>
    </row>
    <row r="85" spans="1:6" s="44" customFormat="1" ht="12" customHeight="1" thickBot="1">
      <c r="A85" s="170" t="s">
        <v>256</v>
      </c>
      <c r="B85" s="196" t="s">
        <v>257</v>
      </c>
      <c r="C85" s="353"/>
      <c r="D85" s="350"/>
      <c r="E85" s="350"/>
      <c r="F85" s="350"/>
    </row>
    <row r="86" spans="1:6" s="43" customFormat="1" ht="12" customHeight="1" thickBot="1">
      <c r="A86" s="171" t="s">
        <v>258</v>
      </c>
      <c r="B86" s="200" t="s">
        <v>259</v>
      </c>
      <c r="C86" s="353"/>
      <c r="D86" s="309"/>
      <c r="E86" s="309"/>
      <c r="F86" s="309"/>
    </row>
    <row r="87" spans="1:6" s="43" customFormat="1" ht="12" customHeight="1" thickBot="1">
      <c r="A87" s="168" t="s">
        <v>260</v>
      </c>
      <c r="B87" s="199" t="s">
        <v>394</v>
      </c>
      <c r="C87" s="354"/>
      <c r="D87" s="309"/>
      <c r="E87" s="309"/>
      <c r="F87" s="309"/>
    </row>
    <row r="88" spans="1:6" s="43" customFormat="1" ht="12" customHeight="1" thickBot="1">
      <c r="A88" s="168" t="s">
        <v>421</v>
      </c>
      <c r="B88" s="199" t="s">
        <v>261</v>
      </c>
      <c r="C88" s="354"/>
      <c r="D88" s="309"/>
      <c r="E88" s="309"/>
      <c r="F88" s="309"/>
    </row>
    <row r="89" spans="1:6" s="43" customFormat="1" ht="12" customHeight="1" thickBot="1">
      <c r="A89" s="168" t="s">
        <v>422</v>
      </c>
      <c r="B89" s="202" t="s">
        <v>397</v>
      </c>
      <c r="C89" s="351">
        <f>+C66+C70+C75+C78+C82+C88+C87</f>
        <v>18656</v>
      </c>
      <c r="D89" s="409">
        <v>24884</v>
      </c>
      <c r="E89" s="409">
        <v>5586</v>
      </c>
      <c r="F89" s="375">
        <v>30470</v>
      </c>
    </row>
    <row r="90" spans="1:6" s="43" customFormat="1" ht="12" customHeight="1" thickBot="1">
      <c r="A90" s="172" t="s">
        <v>423</v>
      </c>
      <c r="B90" s="203" t="s">
        <v>424</v>
      </c>
      <c r="C90" s="351">
        <f>+C65+C89</f>
        <v>292213</v>
      </c>
      <c r="D90" s="409">
        <v>448022</v>
      </c>
      <c r="E90" s="409">
        <v>11768</v>
      </c>
      <c r="F90" s="409">
        <v>459790</v>
      </c>
    </row>
    <row r="91" spans="1:6" s="44" customFormat="1" ht="15" customHeight="1" thickBot="1">
      <c r="A91" s="93"/>
      <c r="B91" s="94"/>
      <c r="C91" s="339"/>
      <c r="D91" s="350"/>
      <c r="E91" s="350"/>
      <c r="F91" s="350"/>
    </row>
    <row r="92" spans="1:6" s="32" customFormat="1" ht="16.5" customHeight="1" thickBot="1">
      <c r="A92" s="97"/>
      <c r="B92" s="98" t="s">
        <v>45</v>
      </c>
      <c r="C92" s="339"/>
      <c r="D92" s="346"/>
      <c r="E92" s="346"/>
      <c r="F92" s="346"/>
    </row>
    <row r="93" spans="1:6" s="45" customFormat="1" ht="12" customHeight="1" thickBot="1">
      <c r="A93" s="154" t="s">
        <v>7</v>
      </c>
      <c r="B93" s="204" t="s">
        <v>428</v>
      </c>
      <c r="C93" s="348">
        <f>+C94+C95+C96+C97+C98+C111</f>
        <v>272303</v>
      </c>
      <c r="D93" s="409">
        <v>344313</v>
      </c>
      <c r="E93" s="409">
        <v>11768</v>
      </c>
      <c r="F93" s="409">
        <v>356081</v>
      </c>
    </row>
    <row r="94" spans="1:6" ht="12" customHeight="1" thickBot="1">
      <c r="A94" s="173" t="s">
        <v>67</v>
      </c>
      <c r="B94" s="205" t="s">
        <v>37</v>
      </c>
      <c r="C94" s="349">
        <v>49456</v>
      </c>
      <c r="D94" s="374">
        <v>71748</v>
      </c>
      <c r="E94" s="374">
        <v>2540</v>
      </c>
      <c r="F94" s="374">
        <v>74288</v>
      </c>
    </row>
    <row r="95" spans="1:6" ht="12" customHeight="1" thickBot="1">
      <c r="A95" s="166" t="s">
        <v>68</v>
      </c>
      <c r="B95" s="206" t="s">
        <v>130</v>
      </c>
      <c r="C95" s="349">
        <v>10989</v>
      </c>
      <c r="D95" s="374">
        <v>15036</v>
      </c>
      <c r="E95" s="374"/>
      <c r="F95" s="374">
        <v>15036</v>
      </c>
    </row>
    <row r="96" spans="1:6" ht="12" customHeight="1" thickBot="1">
      <c r="A96" s="166" t="s">
        <v>69</v>
      </c>
      <c r="B96" s="206" t="s">
        <v>96</v>
      </c>
      <c r="C96" s="349">
        <v>65831</v>
      </c>
      <c r="D96" s="374">
        <v>98028</v>
      </c>
      <c r="E96" s="374">
        <v>2640</v>
      </c>
      <c r="F96" s="374">
        <v>100668</v>
      </c>
    </row>
    <row r="97" spans="1:6" ht="12" customHeight="1" thickBot="1">
      <c r="A97" s="166" t="s">
        <v>70</v>
      </c>
      <c r="B97" s="210" t="s">
        <v>131</v>
      </c>
      <c r="C97" s="349">
        <v>40137</v>
      </c>
      <c r="D97" s="374">
        <v>42265</v>
      </c>
      <c r="E97" s="374"/>
      <c r="F97" s="374">
        <v>42265</v>
      </c>
    </row>
    <row r="98" spans="1:6" ht="12" customHeight="1" thickBot="1">
      <c r="A98" s="166" t="s">
        <v>78</v>
      </c>
      <c r="B98" s="8" t="s">
        <v>132</v>
      </c>
      <c r="C98" s="349">
        <v>100890</v>
      </c>
      <c r="D98" s="374">
        <v>114969</v>
      </c>
      <c r="E98" s="374"/>
      <c r="F98" s="374">
        <v>114969</v>
      </c>
    </row>
    <row r="99" spans="1:6" ht="12" customHeight="1" thickBot="1">
      <c r="A99" s="166" t="s">
        <v>71</v>
      </c>
      <c r="B99" s="206" t="s">
        <v>425</v>
      </c>
      <c r="C99" s="349"/>
      <c r="D99" s="374">
        <v>4791</v>
      </c>
      <c r="E99" s="374"/>
      <c r="F99" s="374">
        <v>4791</v>
      </c>
    </row>
    <row r="100" spans="1:6" ht="12" customHeight="1" thickBot="1">
      <c r="A100" s="166" t="s">
        <v>72</v>
      </c>
      <c r="B100" s="285" t="e">
        <f>-Intézményfinanszirozás</f>
        <v>#NAME?</v>
      </c>
      <c r="C100" s="349">
        <v>86040</v>
      </c>
      <c r="D100" s="374">
        <v>94183</v>
      </c>
      <c r="E100" s="374"/>
      <c r="F100" s="374">
        <v>94183</v>
      </c>
    </row>
    <row r="101" spans="1:6" ht="12" customHeight="1" thickBot="1">
      <c r="A101" s="166" t="s">
        <v>79</v>
      </c>
      <c r="B101" s="285" t="s">
        <v>359</v>
      </c>
      <c r="C101" s="349"/>
      <c r="D101" s="374"/>
      <c r="E101" s="374"/>
      <c r="F101" s="374"/>
    </row>
    <row r="102" spans="1:6" ht="12" customHeight="1" thickBot="1">
      <c r="A102" s="166" t="s">
        <v>80</v>
      </c>
      <c r="B102" s="285" t="s">
        <v>277</v>
      </c>
      <c r="C102" s="349"/>
      <c r="D102" s="374"/>
      <c r="E102" s="374"/>
      <c r="F102" s="374"/>
    </row>
    <row r="103" spans="1:6" ht="12" customHeight="1" thickBot="1">
      <c r="A103" s="166" t="s">
        <v>81</v>
      </c>
      <c r="B103" s="286" t="s">
        <v>278</v>
      </c>
      <c r="C103" s="349"/>
      <c r="D103" s="374"/>
      <c r="E103" s="374"/>
      <c r="F103" s="374"/>
    </row>
    <row r="104" spans="1:6" ht="12" customHeight="1" thickBot="1">
      <c r="A104" s="166" t="s">
        <v>82</v>
      </c>
      <c r="B104" s="286" t="s">
        <v>279</v>
      </c>
      <c r="C104" s="349"/>
      <c r="D104" s="374"/>
      <c r="E104" s="374"/>
      <c r="F104" s="374"/>
    </row>
    <row r="105" spans="1:6" ht="12" customHeight="1" thickBot="1">
      <c r="A105" s="166" t="s">
        <v>84</v>
      </c>
      <c r="B105" s="285" t="s">
        <v>280</v>
      </c>
      <c r="C105" s="349">
        <v>700</v>
      </c>
      <c r="D105" s="374">
        <v>700</v>
      </c>
      <c r="E105" s="374"/>
      <c r="F105" s="374">
        <v>700</v>
      </c>
    </row>
    <row r="106" spans="1:6" ht="12" customHeight="1" thickBot="1">
      <c r="A106" s="166" t="s">
        <v>133</v>
      </c>
      <c r="B106" s="285" t="s">
        <v>281</v>
      </c>
      <c r="C106" s="349"/>
      <c r="D106" s="374"/>
      <c r="E106" s="374"/>
      <c r="F106" s="374"/>
    </row>
    <row r="107" spans="1:6" ht="12" customHeight="1" thickBot="1">
      <c r="A107" s="166" t="s">
        <v>275</v>
      </c>
      <c r="B107" s="286" t="s">
        <v>282</v>
      </c>
      <c r="C107" s="349"/>
      <c r="D107" s="374"/>
      <c r="E107" s="374"/>
      <c r="F107" s="374"/>
    </row>
    <row r="108" spans="1:6" ht="12" customHeight="1" thickBot="1">
      <c r="A108" s="174" t="s">
        <v>276</v>
      </c>
      <c r="B108" s="209" t="s">
        <v>283</v>
      </c>
      <c r="C108" s="349"/>
      <c r="D108" s="374"/>
      <c r="E108" s="374"/>
      <c r="F108" s="374"/>
    </row>
    <row r="109" spans="1:6" ht="12" customHeight="1" thickBot="1">
      <c r="A109" s="166" t="s">
        <v>357</v>
      </c>
      <c r="B109" s="209" t="s">
        <v>284</v>
      </c>
      <c r="C109" s="349"/>
      <c r="D109" s="374"/>
      <c r="E109" s="374"/>
      <c r="F109" s="374"/>
    </row>
    <row r="110" spans="1:6" ht="12" customHeight="1" thickBot="1">
      <c r="A110" s="166" t="s">
        <v>358</v>
      </c>
      <c r="B110" s="286" t="s">
        <v>285</v>
      </c>
      <c r="C110" s="349">
        <v>14150</v>
      </c>
      <c r="D110" s="374">
        <v>15295</v>
      </c>
      <c r="E110" s="374"/>
      <c r="F110" s="374">
        <v>15295</v>
      </c>
    </row>
    <row r="111" spans="1:6" ht="12" customHeight="1" thickBot="1">
      <c r="A111" s="166" t="s">
        <v>362</v>
      </c>
      <c r="B111" s="210" t="s">
        <v>38</v>
      </c>
      <c r="C111" s="349">
        <v>5000</v>
      </c>
      <c r="D111" s="374">
        <v>2267</v>
      </c>
      <c r="E111" s="374">
        <v>6588</v>
      </c>
      <c r="F111" s="374">
        <v>8855</v>
      </c>
    </row>
    <row r="112" spans="1:6" ht="12" customHeight="1" thickBot="1">
      <c r="A112" s="167" t="s">
        <v>363</v>
      </c>
      <c r="B112" s="206" t="s">
        <v>426</v>
      </c>
      <c r="C112" s="349">
        <v>3000</v>
      </c>
      <c r="D112" s="374">
        <v>267</v>
      </c>
      <c r="E112" s="374">
        <v>2088</v>
      </c>
      <c r="F112" s="374">
        <v>2355</v>
      </c>
    </row>
    <row r="113" spans="1:6" ht="12" customHeight="1" thickBot="1">
      <c r="A113" s="175" t="s">
        <v>364</v>
      </c>
      <c r="B113" s="287" t="s">
        <v>427</v>
      </c>
      <c r="C113" s="349">
        <v>2000</v>
      </c>
      <c r="D113" s="374">
        <v>2000</v>
      </c>
      <c r="E113" s="374">
        <v>4500</v>
      </c>
      <c r="F113" s="374">
        <v>6500</v>
      </c>
    </row>
    <row r="114" spans="1:6" ht="12" customHeight="1" thickBot="1">
      <c r="A114" s="13" t="s">
        <v>8</v>
      </c>
      <c r="B114" s="216" t="s">
        <v>286</v>
      </c>
      <c r="C114" s="348">
        <f>+C115+C117+C119</f>
        <v>20000</v>
      </c>
      <c r="D114" s="375">
        <v>103709</v>
      </c>
      <c r="E114" s="375"/>
      <c r="F114" s="375">
        <v>103709</v>
      </c>
    </row>
    <row r="115" spans="1:6" ht="12" customHeight="1" thickBot="1">
      <c r="A115" s="165" t="s">
        <v>73</v>
      </c>
      <c r="B115" s="206" t="s">
        <v>150</v>
      </c>
      <c r="C115" s="349">
        <v>5000</v>
      </c>
      <c r="D115" s="374">
        <v>26352</v>
      </c>
      <c r="E115" s="374"/>
      <c r="F115" s="374">
        <v>26352</v>
      </c>
    </row>
    <row r="116" spans="1:6" ht="12" customHeight="1" thickBot="1">
      <c r="A116" s="165" t="s">
        <v>74</v>
      </c>
      <c r="B116" s="207" t="s">
        <v>290</v>
      </c>
      <c r="C116" s="349"/>
      <c r="D116" s="374">
        <v>5611</v>
      </c>
      <c r="E116" s="374"/>
      <c r="F116" s="374">
        <v>5611</v>
      </c>
    </row>
    <row r="117" spans="1:6" ht="12" customHeight="1" thickBot="1">
      <c r="A117" s="165" t="s">
        <v>75</v>
      </c>
      <c r="B117" s="207" t="s">
        <v>134</v>
      </c>
      <c r="C117" s="349">
        <v>15000</v>
      </c>
      <c r="D117" s="374">
        <v>77357</v>
      </c>
      <c r="E117" s="374"/>
      <c r="F117" s="374">
        <v>77357</v>
      </c>
    </row>
    <row r="118" spans="1:6" ht="12" customHeight="1" thickBot="1">
      <c r="A118" s="165" t="s">
        <v>76</v>
      </c>
      <c r="B118" s="207" t="s">
        <v>291</v>
      </c>
      <c r="C118" s="349"/>
      <c r="D118" s="374">
        <v>18364</v>
      </c>
      <c r="E118" s="374"/>
      <c r="F118" s="374">
        <v>18364</v>
      </c>
    </row>
    <row r="119" spans="1:6" ht="12" customHeight="1" thickBot="1">
      <c r="A119" s="165" t="s">
        <v>77</v>
      </c>
      <c r="B119" s="198" t="s">
        <v>153</v>
      </c>
      <c r="C119" s="349"/>
      <c r="D119" s="374"/>
      <c r="E119" s="374"/>
      <c r="F119" s="374"/>
    </row>
    <row r="120" spans="1:6" ht="12" customHeight="1" thickBot="1">
      <c r="A120" s="165" t="s">
        <v>83</v>
      </c>
      <c r="B120" s="197" t="s">
        <v>344</v>
      </c>
      <c r="C120" s="349"/>
      <c r="D120" s="374"/>
      <c r="E120" s="374"/>
      <c r="F120" s="374"/>
    </row>
    <row r="121" spans="1:6" ht="12" customHeight="1" thickBot="1">
      <c r="A121" s="165" t="s">
        <v>85</v>
      </c>
      <c r="B121" s="288" t="s">
        <v>296</v>
      </c>
      <c r="C121" s="349"/>
      <c r="D121" s="356"/>
      <c r="E121" s="356"/>
      <c r="F121" s="356"/>
    </row>
    <row r="122" spans="1:6" ht="12" customHeight="1" thickBot="1">
      <c r="A122" s="165" t="s">
        <v>135</v>
      </c>
      <c r="B122" s="286" t="s">
        <v>279</v>
      </c>
      <c r="C122" s="349"/>
      <c r="D122" s="356"/>
      <c r="E122" s="356"/>
      <c r="F122" s="356"/>
    </row>
    <row r="123" spans="1:6" ht="12" customHeight="1" thickBot="1">
      <c r="A123" s="165" t="s">
        <v>136</v>
      </c>
      <c r="B123" s="286" t="s">
        <v>295</v>
      </c>
      <c r="C123" s="349"/>
      <c r="D123" s="356"/>
      <c r="E123" s="356"/>
      <c r="F123" s="356"/>
    </row>
    <row r="124" spans="1:6" ht="12" customHeight="1" thickBot="1">
      <c r="A124" s="165" t="s">
        <v>137</v>
      </c>
      <c r="B124" s="286" t="s">
        <v>294</v>
      </c>
      <c r="C124" s="349"/>
      <c r="D124" s="356"/>
      <c r="E124" s="356"/>
      <c r="F124" s="356"/>
    </row>
    <row r="125" spans="1:6" ht="12" customHeight="1" thickBot="1">
      <c r="A125" s="165" t="s">
        <v>287</v>
      </c>
      <c r="B125" s="286" t="s">
        <v>282</v>
      </c>
      <c r="C125" s="349"/>
      <c r="D125" s="356"/>
      <c r="E125" s="356"/>
      <c r="F125" s="356"/>
    </row>
    <row r="126" spans="1:6" ht="12" customHeight="1" thickBot="1">
      <c r="A126" s="165" t="s">
        <v>288</v>
      </c>
      <c r="B126" s="286" t="s">
        <v>293</v>
      </c>
      <c r="C126" s="349"/>
      <c r="D126" s="356"/>
      <c r="E126" s="356"/>
      <c r="F126" s="356"/>
    </row>
    <row r="127" spans="1:6" ht="12" customHeight="1" thickBot="1">
      <c r="A127" s="174" t="s">
        <v>289</v>
      </c>
      <c r="B127" s="286" t="s">
        <v>292</v>
      </c>
      <c r="C127" s="349"/>
      <c r="D127" s="356"/>
      <c r="E127" s="356"/>
      <c r="F127" s="356"/>
    </row>
    <row r="128" spans="1:6" ht="12" customHeight="1" thickBot="1">
      <c r="A128" s="13" t="s">
        <v>9</v>
      </c>
      <c r="B128" s="213" t="s">
        <v>367</v>
      </c>
      <c r="C128" s="348">
        <f>+C93+C114</f>
        <v>292303</v>
      </c>
      <c r="D128" s="375">
        <v>448022</v>
      </c>
      <c r="E128" s="375">
        <v>11768</v>
      </c>
      <c r="F128" s="375">
        <v>459790</v>
      </c>
    </row>
    <row r="129" spans="1:6" ht="12" customHeight="1" thickBot="1">
      <c r="A129" s="13" t="s">
        <v>10</v>
      </c>
      <c r="B129" s="213" t="s">
        <v>368</v>
      </c>
      <c r="C129" s="348">
        <f>+C130+C131+C132</f>
        <v>0</v>
      </c>
      <c r="D129" s="356"/>
      <c r="E129" s="356"/>
      <c r="F129" s="356"/>
    </row>
    <row r="130" spans="1:6" s="45" customFormat="1" ht="12" customHeight="1" thickBot="1">
      <c r="A130" s="165" t="s">
        <v>187</v>
      </c>
      <c r="B130" s="211" t="s">
        <v>431</v>
      </c>
      <c r="C130" s="349"/>
      <c r="D130" s="355"/>
      <c r="E130" s="355"/>
      <c r="F130" s="355"/>
    </row>
    <row r="131" spans="1:6" ht="12" customHeight="1" thickBot="1">
      <c r="A131" s="165" t="s">
        <v>190</v>
      </c>
      <c r="B131" s="211" t="s">
        <v>376</v>
      </c>
      <c r="C131" s="349"/>
      <c r="D131" s="356"/>
      <c r="E131" s="356"/>
      <c r="F131" s="356"/>
    </row>
    <row r="132" spans="1:6" ht="12" customHeight="1" thickBot="1">
      <c r="A132" s="174" t="s">
        <v>191</v>
      </c>
      <c r="B132" s="212" t="s">
        <v>430</v>
      </c>
      <c r="C132" s="349"/>
      <c r="D132" s="356"/>
      <c r="E132" s="356"/>
      <c r="F132" s="356"/>
    </row>
    <row r="133" spans="1:6" ht="12" customHeight="1" thickBot="1">
      <c r="A133" s="13" t="s">
        <v>11</v>
      </c>
      <c r="B133" s="213" t="s">
        <v>369</v>
      </c>
      <c r="C133" s="348">
        <f>+C134+C135+C136+C137+C138+C139</f>
        <v>0</v>
      </c>
      <c r="D133" s="356"/>
      <c r="E133" s="356"/>
      <c r="F133" s="356"/>
    </row>
    <row r="134" spans="1:6" ht="12" customHeight="1" thickBot="1">
      <c r="A134" s="165" t="s">
        <v>60</v>
      </c>
      <c r="B134" s="211" t="s">
        <v>378</v>
      </c>
      <c r="C134" s="349"/>
      <c r="D134" s="356"/>
      <c r="E134" s="356"/>
      <c r="F134" s="356"/>
    </row>
    <row r="135" spans="1:6" ht="12" customHeight="1" thickBot="1">
      <c r="A135" s="165" t="s">
        <v>61</v>
      </c>
      <c r="B135" s="211" t="s">
        <v>370</v>
      </c>
      <c r="C135" s="349"/>
      <c r="D135" s="356"/>
      <c r="E135" s="356"/>
      <c r="F135" s="356"/>
    </row>
    <row r="136" spans="1:6" ht="12" customHeight="1" thickBot="1">
      <c r="A136" s="165" t="s">
        <v>62</v>
      </c>
      <c r="B136" s="211" t="s">
        <v>371</v>
      </c>
      <c r="C136" s="349"/>
      <c r="D136" s="356"/>
      <c r="E136" s="356"/>
      <c r="F136" s="356"/>
    </row>
    <row r="137" spans="1:6" ht="12" customHeight="1" thickBot="1">
      <c r="A137" s="165" t="s">
        <v>122</v>
      </c>
      <c r="B137" s="211" t="s">
        <v>429</v>
      </c>
      <c r="C137" s="349"/>
      <c r="D137" s="356"/>
      <c r="E137" s="356"/>
      <c r="F137" s="356"/>
    </row>
    <row r="138" spans="1:6" ht="12" customHeight="1" thickBot="1">
      <c r="A138" s="165" t="s">
        <v>123</v>
      </c>
      <c r="B138" s="211" t="s">
        <v>373</v>
      </c>
      <c r="C138" s="349"/>
      <c r="D138" s="356"/>
      <c r="E138" s="356"/>
      <c r="F138" s="356"/>
    </row>
    <row r="139" spans="1:6" s="45" customFormat="1" ht="12" customHeight="1" thickBot="1">
      <c r="A139" s="174" t="s">
        <v>124</v>
      </c>
      <c r="B139" s="212" t="s">
        <v>374</v>
      </c>
      <c r="C139" s="349"/>
      <c r="D139" s="355"/>
      <c r="E139" s="355"/>
      <c r="F139" s="355"/>
    </row>
    <row r="140" spans="1:12" ht="12" customHeight="1" thickBot="1">
      <c r="A140" s="13" t="s">
        <v>12</v>
      </c>
      <c r="B140" s="213" t="s">
        <v>444</v>
      </c>
      <c r="C140" s="351">
        <f>+C141+C142+C144+C145+C143</f>
        <v>0</v>
      </c>
      <c r="D140" s="356"/>
      <c r="E140" s="356"/>
      <c r="F140" s="356"/>
      <c r="L140" s="102"/>
    </row>
    <row r="141" spans="1:6" ht="13.5" thickBot="1">
      <c r="A141" s="165" t="s">
        <v>63</v>
      </c>
      <c r="B141" s="211" t="s">
        <v>297</v>
      </c>
      <c r="C141" s="349"/>
      <c r="D141" s="356"/>
      <c r="E141" s="356"/>
      <c r="F141" s="356"/>
    </row>
    <row r="142" spans="1:6" ht="12" customHeight="1" thickBot="1">
      <c r="A142" s="165" t="s">
        <v>64</v>
      </c>
      <c r="B142" s="211" t="s">
        <v>298</v>
      </c>
      <c r="C142" s="349"/>
      <c r="D142" s="356"/>
      <c r="E142" s="356"/>
      <c r="F142" s="356"/>
    </row>
    <row r="143" spans="1:6" ht="12" customHeight="1" thickBot="1">
      <c r="A143" s="165" t="s">
        <v>211</v>
      </c>
      <c r="B143" s="211" t="s">
        <v>443</v>
      </c>
      <c r="C143" s="349"/>
      <c r="D143" s="356"/>
      <c r="E143" s="356"/>
      <c r="F143" s="356"/>
    </row>
    <row r="144" spans="1:6" s="45" customFormat="1" ht="12" customHeight="1" thickBot="1">
      <c r="A144" s="165" t="s">
        <v>212</v>
      </c>
      <c r="B144" s="211" t="s">
        <v>383</v>
      </c>
      <c r="C144" s="349"/>
      <c r="D144" s="355"/>
      <c r="E144" s="355"/>
      <c r="F144" s="355"/>
    </row>
    <row r="145" spans="1:6" s="45" customFormat="1" ht="12" customHeight="1" thickBot="1">
      <c r="A145" s="174" t="s">
        <v>213</v>
      </c>
      <c r="B145" s="212" t="s">
        <v>311</v>
      </c>
      <c r="C145" s="349"/>
      <c r="D145" s="355"/>
      <c r="E145" s="355"/>
      <c r="F145" s="355"/>
    </row>
    <row r="146" spans="1:6" s="45" customFormat="1" ht="12" customHeight="1" thickBot="1">
      <c r="A146" s="13" t="s">
        <v>13</v>
      </c>
      <c r="B146" s="213" t="s">
        <v>384</v>
      </c>
      <c r="C146" s="357">
        <f>+C147+C148+C149+C150+C151</f>
        <v>0</v>
      </c>
      <c r="D146" s="355"/>
      <c r="E146" s="355"/>
      <c r="F146" s="355"/>
    </row>
    <row r="147" spans="1:6" s="45" customFormat="1" ht="12" customHeight="1" thickBot="1">
      <c r="A147" s="165" t="s">
        <v>65</v>
      </c>
      <c r="B147" s="211" t="s">
        <v>379</v>
      </c>
      <c r="C147" s="349"/>
      <c r="D147" s="355"/>
      <c r="E147" s="355"/>
      <c r="F147" s="355"/>
    </row>
    <row r="148" spans="1:6" s="45" customFormat="1" ht="12" customHeight="1" thickBot="1">
      <c r="A148" s="165" t="s">
        <v>66</v>
      </c>
      <c r="B148" s="211" t="s">
        <v>386</v>
      </c>
      <c r="C148" s="349"/>
      <c r="D148" s="355"/>
      <c r="E148" s="355"/>
      <c r="F148" s="355"/>
    </row>
    <row r="149" spans="1:6" s="45" customFormat="1" ht="12" customHeight="1" thickBot="1">
      <c r="A149" s="165" t="s">
        <v>223</v>
      </c>
      <c r="B149" s="211" t="s">
        <v>381</v>
      </c>
      <c r="C149" s="349"/>
      <c r="D149" s="355"/>
      <c r="E149" s="355"/>
      <c r="F149" s="355"/>
    </row>
    <row r="150" spans="1:6" s="45" customFormat="1" ht="12" customHeight="1" thickBot="1">
      <c r="A150" s="165" t="s">
        <v>224</v>
      </c>
      <c r="B150" s="211" t="s">
        <v>432</v>
      </c>
      <c r="C150" s="349"/>
      <c r="D150" s="355"/>
      <c r="E150" s="355"/>
      <c r="F150" s="355"/>
    </row>
    <row r="151" spans="1:6" ht="12.75" customHeight="1" thickBot="1">
      <c r="A151" s="174" t="s">
        <v>385</v>
      </c>
      <c r="B151" s="212" t="s">
        <v>388</v>
      </c>
      <c r="C151" s="349"/>
      <c r="D151" s="356"/>
      <c r="E151" s="356"/>
      <c r="F151" s="356"/>
    </row>
    <row r="152" spans="1:6" ht="12.75" customHeight="1" thickBot="1">
      <c r="A152" s="193" t="s">
        <v>14</v>
      </c>
      <c r="B152" s="213" t="s">
        <v>389</v>
      </c>
      <c r="C152" s="357"/>
      <c r="D152" s="356"/>
      <c r="E152" s="356"/>
      <c r="F152" s="356"/>
    </row>
    <row r="153" spans="1:6" ht="12.75" customHeight="1" thickBot="1">
      <c r="A153" s="193" t="s">
        <v>15</v>
      </c>
      <c r="B153" s="213" t="s">
        <v>390</v>
      </c>
      <c r="C153" s="357"/>
      <c r="D153" s="356"/>
      <c r="E153" s="356"/>
      <c r="F153" s="356"/>
    </row>
    <row r="154" spans="1:6" ht="12" customHeight="1" thickBot="1">
      <c r="A154" s="13" t="s">
        <v>16</v>
      </c>
      <c r="B154" s="213" t="s">
        <v>392</v>
      </c>
      <c r="C154" s="358">
        <f>+C129+C133+C140+C146+C152+C153</f>
        <v>0</v>
      </c>
      <c r="D154" s="356"/>
      <c r="E154" s="356"/>
      <c r="F154" s="356"/>
    </row>
    <row r="155" spans="1:6" ht="15" customHeight="1" thickBot="1">
      <c r="A155" s="176" t="s">
        <v>17</v>
      </c>
      <c r="B155" s="215" t="s">
        <v>391</v>
      </c>
      <c r="C155" s="358">
        <f>+C128+C154</f>
        <v>292303</v>
      </c>
      <c r="D155" s="344">
        <v>448022</v>
      </c>
      <c r="E155" s="344">
        <v>11768</v>
      </c>
      <c r="F155" s="462">
        <v>459790</v>
      </c>
    </row>
    <row r="156" spans="1:6" ht="13.5" thickBot="1">
      <c r="A156" s="143"/>
      <c r="B156" s="144"/>
      <c r="C156" s="359"/>
      <c r="D156" s="356"/>
      <c r="E156" s="356"/>
      <c r="F156" s="356"/>
    </row>
    <row r="157" spans="1:6" ht="15" customHeight="1" thickBot="1">
      <c r="A157" s="101" t="s">
        <v>433</v>
      </c>
      <c r="B157" s="290"/>
      <c r="C157" s="342">
        <v>13</v>
      </c>
      <c r="D157" s="356">
        <v>13</v>
      </c>
      <c r="E157" s="356"/>
      <c r="F157" s="356">
        <v>13</v>
      </c>
    </row>
    <row r="158" spans="1:6" ht="14.25" customHeight="1" thickBot="1">
      <c r="A158" s="101" t="s">
        <v>146</v>
      </c>
      <c r="B158" s="290"/>
      <c r="C158" s="342"/>
      <c r="D158" s="356"/>
      <c r="E158" s="356">
        <v>48</v>
      </c>
      <c r="F158" s="356">
        <v>48</v>
      </c>
    </row>
  </sheetData>
  <sheetProtection formatCells="0"/>
  <mergeCells count="2">
    <mergeCell ref="B1:F1"/>
    <mergeCell ref="B2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&amp;R6.1. melléklet a .. /2016.(II.23.)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2016-02-02T07:17:06Z</cp:lastPrinted>
  <dcterms:created xsi:type="dcterms:W3CDTF">1999-10-30T10:30:45Z</dcterms:created>
  <dcterms:modified xsi:type="dcterms:W3CDTF">2016-02-08T13:57:16Z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