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55" windowWidth="15480" windowHeight="10320" tabRatio="707" firstSheet="2" activeTab="2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7. sz. mell" sheetId="10" r:id="rId10"/>
    <sheet name="8. sz. mell" sheetId="11" r:id="rId11"/>
    <sheet name="9. sz. mell" sheetId="12" r:id="rId12"/>
    <sheet name="10. sz. mell" sheetId="13" r:id="rId13"/>
    <sheet name="11.1.sz.mellA" sheetId="14" r:id="rId14"/>
    <sheet name="11.2.sz.mell" sheetId="15" r:id="rId15"/>
    <sheet name="11.3.sz.mell" sheetId="16" r:id="rId16"/>
    <sheet name="12.sz. mell." sheetId="17" r:id="rId17"/>
    <sheet name="Munka1" sheetId="18" r:id="rId18"/>
  </sheets>
  <definedNames>
    <definedName name="_xlnm.Print_Titles" localSheetId="12">'10. sz. mell'!$1:$7</definedName>
    <definedName name="_xlnm.Print_Titles" localSheetId="8">'6. sz. mell'!$1:$7</definedName>
    <definedName name="_xlnm.Print_Titles" localSheetId="9">'7. sz. mell'!$1:$7</definedName>
    <definedName name="_xlnm.Print_Titles" localSheetId="10">'8. sz. mell'!$1:$7</definedName>
    <definedName name="_xlnm.Print_Titles" localSheetId="11">'9. sz. mell'!$1:$7</definedName>
    <definedName name="_xlnm.Print_Area" localSheetId="1">'1.sz.mell.'!$A$1:$E$156</definedName>
  </definedNames>
  <calcPr fullCalcOnLoad="1"/>
</workbook>
</file>

<file path=xl/sharedStrings.xml><?xml version="1.0" encoding="utf-8"?>
<sst xmlns="http://schemas.openxmlformats.org/spreadsheetml/2006/main" count="1386" uniqueCount="603">
  <si>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</si>
  <si>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</si>
  <si>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</si>
  <si>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</si>
  <si>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</si>
  <si>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</si>
  <si>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</si>
  <si>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</si>
  <si>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</si>
  <si>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</si>
  <si>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</si>
  <si>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</si>
  <si>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</si>
  <si>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</si>
  <si>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</si>
  <si>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</si>
  <si>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</si>
  <si>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</si>
  <si>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</si>
  <si>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</si>
  <si>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</si>
  <si>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</si>
  <si>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</si>
  <si>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</si>
  <si>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</si>
  <si>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</si>
  <si>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</si>
  <si>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</si>
  <si>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</si>
  <si>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</si>
  <si>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</si>
  <si>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</si>
  <si>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</si>
  <si>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</si>
  <si>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</si>
  <si>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</si>
  <si>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</si>
  <si>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</si>
  <si>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</si>
  <si>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</si>
  <si>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</si>
  <si>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</si>
  <si>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</si>
  <si>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</si>
  <si>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</si>
  <si>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</si>
  <si>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</si>
  <si>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</si>
  <si>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</si>
  <si>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</si>
  <si>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</si>
  <si>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</si>
  <si>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</si>
  <si>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</si>
  <si>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</si>
  <si>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</si>
  <si>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</si>
  <si>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</si>
  <si>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</si>
  <si>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</si>
  <si>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</si>
  <si>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</si>
  <si>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</si>
  <si>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</si>
  <si>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</si>
  <si>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</si>
  <si>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</si>
  <si>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</si>
  <si>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</si>
  <si>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</si>
  <si>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</si>
  <si>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</si>
  <si>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</si>
  <si>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</si>
  <si>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</si>
  <si>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</si>
  <si>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</si>
  <si>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</si>
  <si>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</si>
  <si>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</si>
  <si>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</si>
  <si>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</si>
  <si>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</si>
  <si>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</si>
  <si>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</si>
  <si>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</si>
  <si>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</si>
  <si>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</si>
  <si>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</si>
  <si>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</si>
  <si>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</si>
  <si>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</si>
  <si>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</si>
  <si>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</si>
  <si>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</si>
  <si>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</si>
  <si>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</si>
  <si>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</si>
  <si>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</si>
  <si>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</si>
  <si>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</si>
  <si>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</si>
  <si>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</si>
  <si>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</si>
  <si>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</si>
  <si>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</si>
  <si>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</si>
  <si>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</si>
  <si>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</si>
  <si>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</si>
  <si>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</si>
  <si>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</si>
  <si>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</si>
  <si>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</si>
  <si>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</si>
  <si>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</si>
  <si>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</si>
  <si>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</si>
  <si>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</si>
  <si>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</si>
  <si>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</si>
  <si>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</si>
  <si>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</si>
  <si>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</si>
  <si>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</si>
  <si>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</si>
  <si>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</si>
  <si>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</si>
  <si>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</si>
  <si>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</si>
  <si>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</si>
  <si>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</si>
  <si>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</si>
  <si>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</si>
  <si>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</si>
  <si>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</si>
  <si>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</si>
  <si>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</si>
  <si>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</si>
  <si>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</si>
  <si>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</si>
  <si>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</si>
  <si>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</si>
  <si>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</si>
  <si>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</si>
  <si>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</si>
  <si>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</si>
  <si>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</si>
  <si>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</si>
  <si>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</si>
  <si>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</si>
  <si>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</si>
  <si>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</si>
  <si>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</si>
  <si>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</si>
  <si>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</si>
  <si>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</si>
  <si>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</si>
  <si>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</si>
  <si>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</si>
  <si>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</si>
  <si>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</si>
  <si>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</si>
  <si>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</si>
  <si>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</si>
  <si>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</si>
  <si>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</si>
  <si>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</si>
  <si>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</si>
  <si>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</si>
  <si>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</si>
  <si>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</si>
  <si>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</si>
  <si>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</si>
  <si>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</si>
  <si>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</si>
  <si>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</si>
  <si>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</si>
  <si>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</si>
  <si>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</si>
  <si>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</si>
  <si>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</si>
  <si>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</si>
  <si>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</si>
  <si>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</si>
  <si>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</si>
  <si>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</si>
  <si>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</si>
  <si>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</si>
  <si>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</si>
  <si>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</si>
  <si>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</si>
  <si>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</si>
  <si>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</si>
  <si>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</si>
  <si>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</si>
  <si>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</si>
  <si>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</si>
  <si>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</si>
  <si>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</si>
  <si>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</si>
  <si>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</si>
  <si>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</si>
  <si>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</si>
  <si>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</si>
  <si>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</si>
  <si>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</si>
  <si>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</si>
  <si>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</si>
  <si>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</si>
  <si>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</si>
  <si>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</si>
  <si>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</si>
  <si>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</si>
  <si>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</si>
  <si>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</si>
  <si>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</si>
  <si>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</si>
  <si>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</si>
  <si>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</si>
  <si>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</si>
  <si>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</si>
  <si>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</si>
  <si>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</si>
  <si>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</si>
  <si>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</si>
  <si>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</si>
  <si>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</si>
  <si>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</si>
  <si>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</si>
  <si>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</si>
  <si>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</si>
  <si>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</si>
  <si>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</si>
  <si>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</si>
  <si>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</si>
  <si>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</si>
  <si>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</si>
  <si>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</si>
  <si>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</si>
  <si>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</si>
  <si>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</si>
  <si>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</si>
  <si>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</si>
  <si>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</si>
  <si>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</si>
  <si>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</si>
  <si>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</si>
  <si>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</si>
  <si>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</si>
  <si>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</si>
  <si>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</si>
  <si>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</si>
  <si>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</si>
  <si>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</si>
  <si>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</si>
  <si>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</si>
  <si>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</si>
  <si>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</si>
  <si>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</si>
  <si>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</si>
  <si>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</si>
  <si>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</si>
  <si>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</si>
  <si>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</si>
  <si>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</si>
  <si>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</si>
  <si>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</si>
  <si>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</si>
  <si>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</si>
  <si>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</si>
  <si>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</si>
  <si>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</si>
  <si>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</si>
  <si>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</si>
  <si>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</si>
  <si>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</si>
  <si>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</si>
  <si>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</si>
  <si>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</si>
  <si>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</si>
  <si>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</si>
  <si>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</si>
  <si>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</si>
  <si>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</si>
  <si>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</si>
  <si>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</si>
  <si>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</si>
  <si>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</si>
  <si>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</si>
  <si>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</si>
  <si>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</si>
  <si>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</si>
  <si>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</si>
  <si>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</si>
  <si>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</si>
  <si>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</si>
  <si>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</si>
  <si>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</si>
  <si>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</si>
  <si>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</si>
  <si>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</si>
  <si>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</si>
  <si>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</si>
  <si>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</si>
  <si>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</si>
  <si>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</si>
  <si>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</si>
  <si>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</si>
  <si>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</si>
  <si>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</si>
  <si>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</si>
  <si>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</si>
  <si>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</si>
  <si>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</si>
  <si>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</si>
  <si>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</si>
  <si>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</si>
  <si>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</si>
  <si>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</si>
  <si>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</si>
  <si>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</si>
  <si>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</si>
  <si>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</si>
  <si>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</si>
  <si>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</si>
  <si>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</si>
  <si>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</si>
  <si>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</si>
  <si>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</si>
  <si>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</si>
  <si>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</si>
  <si>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</si>
  <si>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</si>
  <si>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</si>
  <si>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</si>
  <si>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</si>
  <si>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</si>
  <si>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</si>
  <si>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</si>
  <si>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</si>
  <si>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</si>
  <si>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</si>
  <si>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</si>
  <si>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</si>
  <si>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</si>
  <si>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</si>
  <si>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</si>
  <si>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</si>
  <si>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</si>
  <si>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</si>
  <si>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</si>
  <si>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</si>
  <si>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</si>
  <si>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</si>
  <si>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</si>
  <si>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</si>
  <si>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</si>
  <si>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</si>
  <si>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</si>
  <si>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</si>
  <si>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</si>
  <si>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</si>
  <si>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</si>
  <si>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</si>
  <si>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</si>
  <si>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</si>
  <si>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</si>
  <si>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Költségvetési szerv II.</t>
  </si>
  <si>
    <t>Egyéb felhalmozási célú támogatásértékű bevétel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</si>
  <si>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</si>
  <si>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</si>
  <si>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</si>
  <si>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</si>
  <si>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</si>
  <si>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</si>
  <si>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</si>
  <si>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</si>
  <si>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</si>
  <si>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</si>
  <si>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</si>
  <si>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</si>
  <si>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</si>
  <si>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</si>
  <si>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</si>
  <si>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</si>
  <si>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</si>
  <si>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</si>
  <si>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</si>
  <si>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</si>
  <si>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</si>
  <si>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</si>
  <si>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</si>
  <si>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</si>
  <si>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</si>
  <si>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</si>
  <si>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</si>
  <si>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</si>
  <si>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</si>
  <si>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</si>
  <si>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</si>
  <si>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</si>
  <si>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</si>
  <si>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</si>
  <si>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</si>
  <si>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</si>
  <si>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</si>
  <si>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</si>
  <si>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</si>
  <si>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</si>
  <si>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</si>
  <si>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</si>
  <si>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</si>
  <si>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</si>
  <si>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</si>
  <si>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</si>
  <si>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</si>
  <si>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</si>
  <si>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</si>
  <si>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</si>
  <si>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</si>
  <si>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</si>
  <si>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</si>
  <si>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</si>
  <si>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</si>
  <si>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</si>
  <si>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</si>
  <si>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</si>
  <si>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</si>
  <si>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</si>
  <si>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</si>
  <si>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</si>
  <si>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</si>
  <si>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</si>
  <si>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</si>
  <si>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</si>
  <si>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</si>
  <si>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</si>
  <si>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</si>
  <si>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</si>
  <si>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</si>
  <si>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</si>
  <si>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</si>
  <si>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</si>
  <si>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</si>
  <si>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</si>
  <si>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</si>
  <si>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</si>
  <si>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</si>
  <si>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</si>
  <si>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</si>
  <si>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</si>
  <si>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</si>
  <si>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</si>
  <si>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</si>
  <si>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</si>
  <si>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</si>
  <si>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</si>
  <si>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</si>
  <si>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</si>
  <si>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</si>
  <si>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</si>
  <si>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</si>
  <si>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</si>
  <si>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</si>
  <si>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</si>
  <si>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</si>
  <si>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</si>
  <si>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</si>
  <si>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</si>
  <si>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</si>
  <si>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</si>
  <si>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</si>
  <si>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</si>
  <si>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</si>
  <si>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</si>
  <si>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</si>
  <si>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</si>
  <si>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</si>
  <si>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</si>
  <si>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</si>
  <si>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</si>
  <si>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</si>
  <si>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</si>
  <si>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</si>
  <si>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</si>
  <si>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</si>
  <si>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</si>
  <si>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</si>
  <si>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</si>
  <si>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</si>
  <si>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</si>
  <si>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</si>
  <si>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</si>
  <si>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</si>
  <si>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</si>
  <si>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</si>
  <si>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</si>
  <si>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</si>
  <si>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</si>
  <si>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</si>
  <si>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</si>
  <si>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</si>
  <si>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</si>
  <si>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</si>
  <si>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</si>
  <si>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</si>
  <si>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</si>
  <si>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</si>
  <si>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</si>
  <si>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</si>
  <si>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</si>
  <si>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</si>
  <si>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</si>
  <si>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</si>
  <si>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</si>
  <si>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</si>
  <si>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</si>
  <si>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</si>
  <si>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</si>
  <si>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</si>
  <si>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</si>
  <si>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</si>
  <si>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</si>
  <si>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</si>
  <si>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</si>
  <si>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</si>
  <si>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</si>
  <si>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</si>
  <si>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</si>
  <si>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</si>
  <si>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</si>
  <si>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</si>
  <si>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</si>
  <si>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 xml:space="preserve">         2012. ÉV</t>
  </si>
  <si>
    <t>2012. ÉV</t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</si>
  <si>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</si>
  <si>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</si>
  <si>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</si>
  <si>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</si>
  <si>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</si>
  <si>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</si>
  <si>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</si>
  <si>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</si>
  <si>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</si>
  <si>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</si>
  <si>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</si>
  <si>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</si>
  <si>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</si>
  <si>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</si>
  <si>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</si>
  <si>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</si>
  <si>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</si>
  <si>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</si>
  <si>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</si>
  <si>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</si>
  <si>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</si>
  <si>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</si>
  <si>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</si>
  <si>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</si>
  <si>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</si>
  <si>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</si>
  <si>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</si>
  <si>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VII. Függő, átfutó, kiegyenlítő bevételek</t>
  </si>
  <si>
    <t>2.3</t>
  </si>
  <si>
    <t>Költségvetési kiadások + Finanszírozási kiadások (5+6)</t>
  </si>
  <si>
    <t>I. Önkormányzatok működési bevételei (2+3)</t>
  </si>
  <si>
    <t xml:space="preserve">   - Támogatáso folyósítása (költségvetési támogatás) </t>
  </si>
  <si>
    <t>Óvoda gyermekmosdók WC-k cseréje, burkolat felújítása</t>
  </si>
  <si>
    <t>Művelődési Ház lángmentesítése</t>
  </si>
  <si>
    <t xml:space="preserve">Gyalogoswwjárdák felújítása Kétny-r u. Virág, Damjanichu </t>
  </si>
  <si>
    <t>Út felújítása László u. és Árpád tér</t>
  </si>
  <si>
    <t xml:space="preserve">Polg. Hivatal épületének javítása </t>
  </si>
  <si>
    <t>Iskola konyha berendezésének cseréje</t>
  </si>
  <si>
    <t>Temetői urnafal készítése</t>
  </si>
  <si>
    <t>Előző évi költségvetési kieg. Visszatérülés</t>
  </si>
  <si>
    <t>BERZENCE NAGYKÖZSÉG ÖNKORMÁNYZATA</t>
  </si>
  <si>
    <t>Szent Antal Óvoda és Bölcsőde</t>
  </si>
  <si>
    <t>Zrínyi Miklós Művelődési Ház és Könyvtár</t>
  </si>
  <si>
    <t>Kavulák János Általános Iskola</t>
  </si>
  <si>
    <t>0</t>
  </si>
  <si>
    <t>Müködési célú átvett pénzeszköz</t>
  </si>
  <si>
    <t>Út felújítás Hársfa, Vadaskerti, Mátyás u.</t>
  </si>
  <si>
    <t>Művelődési Ház (bemutatóhely)</t>
  </si>
  <si>
    <t>Berzencei Sport Egyesület</t>
  </si>
  <si>
    <t>sport mük. Kiadás tám.</t>
  </si>
  <si>
    <t>Tűzoltó Egyesület Berzence</t>
  </si>
  <si>
    <t>működési kiadás tám.</t>
  </si>
  <si>
    <t xml:space="preserve">Szeretet Temploma Alapítvány </t>
  </si>
  <si>
    <t>Berzencéért Alapítvány Berzence</t>
  </si>
  <si>
    <t>Berzencei Asztalitenisz Egyesület</t>
  </si>
  <si>
    <t>müködési kiadás tám.</t>
  </si>
  <si>
    <t>Mozgáskorlátozottak Egyesülete</t>
  </si>
  <si>
    <t>Borostyán Nyugdíjas klub</t>
  </si>
  <si>
    <t>Berzence Nagyközség Önkormányzata
EGYSZERŰSÍTETT MÉRLEG</t>
  </si>
  <si>
    <t>Berzence Nagyközség Önkormányzata</t>
  </si>
  <si>
    <t>8. melléklet a ……/2013. (III.26.) önkormányzati rendelethez</t>
  </si>
  <si>
    <t>9. melléklet a ……/2013. (III.26.) önkormányzati rendelethez</t>
  </si>
  <si>
    <t>10. melléklet a ……/2013. (III.26.) önkormányzati rendelethez</t>
  </si>
  <si>
    <t>6. melléklet a ……/2013. (III.26.) önkormányzati rendelethez</t>
  </si>
  <si>
    <t>7.1. melléklet a ……/2013. (III.26.) önkormányzati rendelethez</t>
  </si>
  <si>
    <t xml:space="preserve">  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</si>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</sst>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6"/>
      <name val="Times New Roman CE"/>
      <family val="0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164" fontId="14" fillId="0" borderId="12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164" fontId="14" fillId="0" borderId="14" xfId="59" applyNumberFormat="1" applyFont="1" applyFill="1" applyBorder="1" applyAlignment="1" applyProtection="1">
      <alignment vertical="center" wrapText="1"/>
      <protection locked="0"/>
    </xf>
    <xf numFmtId="0" fontId="14" fillId="0" borderId="0" xfId="59" applyFont="1" applyFill="1" applyAlignment="1" applyProtection="1">
      <alignment horizontal="left" indent="1"/>
      <protection/>
    </xf>
    <xf numFmtId="164" fontId="14" fillId="0" borderId="15" xfId="59" applyNumberFormat="1" applyFont="1" applyFill="1" applyBorder="1" applyAlignment="1" applyProtection="1">
      <alignment vertical="center" wrapText="1"/>
      <protection locked="0"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164" fontId="14" fillId="0" borderId="17" xfId="59" applyNumberFormat="1" applyFont="1" applyFill="1" applyBorder="1" applyAlignment="1" applyProtection="1">
      <alignment vertical="center" wrapText="1"/>
      <protection locked="0"/>
    </xf>
    <xf numFmtId="0" fontId="14" fillId="0" borderId="18" xfId="59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26" xfId="59" applyNumberFormat="1" applyFont="1" applyFill="1" applyBorder="1" applyAlignment="1" applyProtection="1">
      <alignment vertical="center" wrapText="1"/>
      <protection locked="0"/>
    </xf>
    <xf numFmtId="0" fontId="13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30" xfId="59" applyFont="1" applyFill="1" applyBorder="1" applyAlignment="1" applyProtection="1">
      <alignment horizontal="left" vertical="center" wrapText="1" indent="1"/>
      <protection/>
    </xf>
    <xf numFmtId="0" fontId="13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2"/>
      <protection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30" xfId="59" applyFont="1" applyFill="1" applyBorder="1" applyAlignment="1" applyProtection="1">
      <alignment vertical="center" wrapText="1"/>
      <protection/>
    </xf>
    <xf numFmtId="0" fontId="13" fillId="0" borderId="29" xfId="59" applyFont="1" applyFill="1" applyBorder="1" applyAlignment="1" applyProtection="1">
      <alignment horizontal="center" vertical="center" wrapText="1"/>
      <protection/>
    </xf>
    <xf numFmtId="0" fontId="13" fillId="0" borderId="32" xfId="59" applyFont="1" applyFill="1" applyBorder="1" applyAlignment="1" applyProtection="1">
      <alignment horizontal="center" vertical="center" wrapText="1"/>
      <protection/>
    </xf>
    <xf numFmtId="164" fontId="14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14" fillId="0" borderId="0" xfId="59" applyFont="1" applyFill="1">
      <alignment/>
      <protection/>
    </xf>
    <xf numFmtId="164" fontId="13" fillId="0" borderId="33" xfId="59" applyNumberFormat="1" applyFont="1" applyFill="1" applyBorder="1" applyAlignment="1" applyProtection="1">
      <alignment horizontal="right" vertical="center" wrapText="1"/>
      <protection/>
    </xf>
    <xf numFmtId="164" fontId="13" fillId="0" borderId="32" xfId="59" applyNumberFormat="1" applyFont="1" applyFill="1" applyBorder="1" applyAlignment="1" applyProtection="1">
      <alignment horizontal="right" vertical="center" wrapText="1"/>
      <protection/>
    </xf>
    <xf numFmtId="0" fontId="17" fillId="0" borderId="0" xfId="59" applyFont="1" applyFill="1">
      <alignment/>
      <protection/>
    </xf>
    <xf numFmtId="164" fontId="16" fillId="0" borderId="32" xfId="59" applyNumberFormat="1" applyFont="1" applyFill="1" applyBorder="1" applyAlignment="1" applyProtection="1">
      <alignment horizontal="right" vertical="center" wrapText="1"/>
      <protection/>
    </xf>
    <xf numFmtId="164" fontId="13" fillId="0" borderId="33" xfId="59" applyNumberFormat="1" applyFont="1" applyFill="1" applyBorder="1" applyAlignment="1" applyProtection="1">
      <alignment vertical="center" wrapText="1"/>
      <protection/>
    </xf>
    <xf numFmtId="164" fontId="13" fillId="0" borderId="32" xfId="59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2" xfId="5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3" fillId="33" borderId="30" xfId="0" applyNumberFormat="1" applyFont="1" applyFill="1" applyBorder="1" applyAlignment="1" applyProtection="1">
      <alignment vertical="center" wrapText="1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9" applyFont="1" applyFill="1" applyBorder="1" applyAlignment="1" applyProtection="1">
      <alignment horizontal="left" vertical="center" wrapText="1" indent="1"/>
      <protection/>
    </xf>
    <xf numFmtId="0" fontId="13" fillId="0" borderId="30" xfId="59" applyFont="1" applyFill="1" applyBorder="1" applyAlignment="1" applyProtection="1">
      <alignment horizontal="left" vertical="center" wrapText="1" indent="1"/>
      <protection/>
    </xf>
    <xf numFmtId="0" fontId="14" fillId="0" borderId="36" xfId="59" applyFont="1" applyFill="1" applyBorder="1" applyAlignment="1" applyProtection="1">
      <alignment horizontal="left" vertical="center" wrapText="1" indent="2"/>
      <protection/>
    </xf>
    <xf numFmtId="164" fontId="14" fillId="0" borderId="27" xfId="59" applyNumberFormat="1" applyFont="1" applyFill="1" applyBorder="1" applyAlignment="1" applyProtection="1">
      <alignment vertical="center" wrapText="1"/>
      <protection locked="0"/>
    </xf>
    <xf numFmtId="0" fontId="6" fillId="0" borderId="0" xfId="59" applyFont="1" applyFill="1">
      <alignment/>
      <protection/>
    </xf>
    <xf numFmtId="164" fontId="17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20" fillId="0" borderId="0" xfId="59" applyFont="1" applyFill="1">
      <alignment/>
      <protection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4" fillId="0" borderId="26" xfId="59" applyNumberFormat="1" applyFont="1" applyFill="1" applyBorder="1" applyAlignment="1" applyProtection="1">
      <alignment horizontal="right" vertical="center" wrapText="1"/>
      <protection/>
    </xf>
    <xf numFmtId="3" fontId="13" fillId="0" borderId="32" xfId="59" applyNumberFormat="1" applyFont="1" applyFill="1" applyBorder="1" applyAlignment="1" applyProtection="1">
      <alignment horizontal="right"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>
      <alignment vertical="center" wrapText="1"/>
    </xf>
    <xf numFmtId="164" fontId="13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37" xfId="59" applyNumberFormat="1" applyFont="1" applyFill="1" applyBorder="1" applyAlignment="1" applyProtection="1">
      <alignment horizontal="right" vertical="center" wrapText="1"/>
      <protection/>
    </xf>
    <xf numFmtId="0" fontId="0" fillId="0" borderId="38" xfId="59" applyFont="1" applyFill="1" applyBorder="1">
      <alignment/>
      <protection/>
    </xf>
    <xf numFmtId="164" fontId="14" fillId="34" borderId="26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59" applyFill="1" applyBorder="1">
      <alignment/>
      <protection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horizontal="right"/>
      <protection/>
    </xf>
    <xf numFmtId="164" fontId="19" fillId="0" borderId="39" xfId="59" applyNumberFormat="1" applyFont="1" applyFill="1" applyBorder="1" applyAlignment="1" applyProtection="1">
      <alignment horizontal="left" vertical="center"/>
      <protection/>
    </xf>
    <xf numFmtId="164" fontId="14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/>
      <protection locked="0"/>
    </xf>
    <xf numFmtId="49" fontId="14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35" xfId="59" applyFont="1" applyFill="1" applyBorder="1" applyAlignment="1" applyProtection="1">
      <alignment horizontal="left" vertical="center" wrapText="1" indent="1"/>
      <protection/>
    </xf>
    <xf numFmtId="164" fontId="14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8" xfId="59" applyFont="1" applyFill="1" applyBorder="1" applyAlignment="1" applyProtection="1">
      <alignment horizontal="left" vertical="center" wrapText="1" indent="6"/>
      <protection/>
    </xf>
    <xf numFmtId="0" fontId="14" fillId="0" borderId="11" xfId="59" applyFont="1" applyFill="1" applyBorder="1" applyAlignment="1" applyProtection="1">
      <alignment horizontal="left" indent="5"/>
      <protection/>
    </xf>
    <xf numFmtId="3" fontId="14" fillId="0" borderId="27" xfId="59" applyNumberFormat="1" applyFont="1" applyFill="1" applyBorder="1" applyAlignment="1" applyProtection="1">
      <alignment horizontal="right" vertical="center" wrapText="1"/>
      <protection/>
    </xf>
    <xf numFmtId="3" fontId="14" fillId="0" borderId="15" xfId="59" applyNumberFormat="1" applyFont="1" applyFill="1" applyBorder="1" applyAlignment="1" applyProtection="1">
      <alignment horizontal="right" vertical="center" wrapText="1"/>
      <protection/>
    </xf>
    <xf numFmtId="3" fontId="14" fillId="0" borderId="17" xfId="59" applyNumberFormat="1" applyFont="1" applyFill="1" applyBorder="1" applyAlignment="1" applyProtection="1">
      <alignment horizontal="right" vertical="center" wrapText="1"/>
      <protection/>
    </xf>
    <xf numFmtId="0" fontId="14" fillId="0" borderId="36" xfId="59" applyFont="1" applyFill="1" applyBorder="1" applyAlignment="1" applyProtection="1">
      <alignment horizontal="left" indent="5"/>
      <protection/>
    </xf>
    <xf numFmtId="0" fontId="29" fillId="0" borderId="0" xfId="0" applyFont="1" applyAlignment="1">
      <alignment/>
    </xf>
    <xf numFmtId="3" fontId="14" fillId="0" borderId="12" xfId="59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59" applyNumberFormat="1" applyFont="1" applyFill="1" applyBorder="1" applyAlignment="1" applyProtection="1">
      <alignment horizontal="right" vertical="center" wrapText="1"/>
      <protection/>
    </xf>
    <xf numFmtId="164" fontId="15" fillId="0" borderId="15" xfId="59" applyNumberFormat="1" applyFont="1" applyFill="1" applyBorder="1" applyAlignment="1" applyProtection="1">
      <alignment horizontal="right" vertical="center" wrapText="1"/>
      <protection/>
    </xf>
    <xf numFmtId="164" fontId="15" fillId="0" borderId="27" xfId="59" applyNumberFormat="1" applyFont="1" applyFill="1" applyBorder="1" applyAlignment="1" applyProtection="1">
      <alignment horizontal="right" vertical="center" wrapTex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36" xfId="59" applyNumberFormat="1" applyFont="1" applyFill="1" applyBorder="1" applyAlignment="1" applyProtection="1">
      <alignment horizontal="left" vertical="center" wrapText="1" inden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3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18" xfId="59" applyFont="1" applyFill="1" applyBorder="1" applyAlignment="1" applyProtection="1">
      <alignment horizontal="left" indent="6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/>
    </xf>
    <xf numFmtId="49" fontId="14" fillId="0" borderId="30" xfId="59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59" applyNumberFormat="1" applyFont="1" applyFill="1" applyBorder="1" applyAlignment="1" applyProtection="1">
      <alignment horizontal="right" vertical="center" wrapText="1"/>
      <protection/>
    </xf>
    <xf numFmtId="164" fontId="13" fillId="0" borderId="32" xfId="59" applyNumberFormat="1" applyFont="1" applyFill="1" applyBorder="1" applyAlignment="1" applyProtection="1">
      <alignment vertical="center" wrapText="1"/>
      <protection locked="0"/>
    </xf>
    <xf numFmtId="164" fontId="14" fillId="0" borderId="12" xfId="59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Border="1" applyAlignment="1" applyProtection="1">
      <alignment horizontal="left" wrapText="1" inden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left" wrapText="1" indent="1"/>
      <protection/>
    </xf>
    <xf numFmtId="164" fontId="16" fillId="0" borderId="49" xfId="0" applyNumberFormat="1" applyFont="1" applyFill="1" applyBorder="1" applyAlignment="1" applyProtection="1">
      <alignment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3" xfId="0" applyFont="1" applyBorder="1" applyAlignment="1" applyProtection="1">
      <alignment horizontal="center" wrapTex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23" fillId="0" borderId="47" xfId="0" applyFont="1" applyBorder="1" applyAlignment="1" applyProtection="1">
      <alignment horizontal="center" wrapText="1"/>
      <protection/>
    </xf>
    <xf numFmtId="0" fontId="24" fillId="0" borderId="47" xfId="0" applyFont="1" applyBorder="1" applyAlignment="1" applyProtection="1">
      <alignment horizontal="left" wrapText="1" inden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9" fillId="0" borderId="0" xfId="59" applyNumberFormat="1" applyFont="1" applyFill="1" applyBorder="1" applyAlignment="1" applyProtection="1">
      <alignment horizontal="left" vertical="center"/>
      <protection/>
    </xf>
    <xf numFmtId="164" fontId="13" fillId="0" borderId="49" xfId="59" applyNumberFormat="1" applyFont="1" applyFill="1" applyBorder="1" applyAlignment="1" applyProtection="1">
      <alignment horizontal="right" vertical="center" wrapText="1"/>
      <protection/>
    </xf>
    <xf numFmtId="164" fontId="13" fillId="0" borderId="41" xfId="59" applyNumberFormat="1" applyFont="1" applyFill="1" applyBorder="1" applyAlignment="1" applyProtection="1">
      <alignment horizontal="right" vertical="center" wrapText="1"/>
      <protection/>
    </xf>
    <xf numFmtId="0" fontId="13" fillId="0" borderId="33" xfId="59" applyFont="1" applyFill="1" applyBorder="1" applyAlignment="1" applyProtection="1">
      <alignment horizontal="left" vertical="center" wrapText="1" indent="1"/>
      <protection/>
    </xf>
    <xf numFmtId="0" fontId="13" fillId="0" borderId="32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7" xfId="59" applyFont="1" applyFill="1" applyBorder="1" applyAlignment="1" applyProtection="1">
      <alignment horizontal="left" vertical="center" wrapText="1" inden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2"/>
      <protection/>
    </xf>
    <xf numFmtId="0" fontId="14" fillId="0" borderId="15" xfId="59" applyFont="1" applyFill="1" applyBorder="1" applyAlignment="1" applyProtection="1">
      <alignment horizontal="left" vertical="center" wrapText="1" indent="2"/>
      <protection/>
    </xf>
    <xf numFmtId="0" fontId="14" fillId="0" borderId="27" xfId="59" applyFont="1" applyFill="1" applyBorder="1" applyAlignment="1" applyProtection="1">
      <alignment horizontal="left" indent="1"/>
      <protection/>
    </xf>
    <xf numFmtId="0" fontId="16" fillId="0" borderId="32" xfId="59" applyFont="1" applyFill="1" applyBorder="1" applyAlignment="1" applyProtection="1">
      <alignment horizontal="left" vertical="center" wrapText="1" indent="1"/>
      <protection/>
    </xf>
    <xf numFmtId="0" fontId="13" fillId="0" borderId="32" xfId="59" applyFont="1" applyFill="1" applyBorder="1" applyAlignment="1" applyProtection="1">
      <alignment horizontal="left" vertical="center" wrapText="1" indent="1"/>
      <protection/>
    </xf>
    <xf numFmtId="0" fontId="14" fillId="0" borderId="1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2"/>
      <protection/>
    </xf>
    <xf numFmtId="0" fontId="14" fillId="0" borderId="26" xfId="59" applyFont="1" applyFill="1" applyBorder="1" applyAlignment="1" applyProtection="1">
      <alignment horizontal="left" vertical="center" wrapText="1" indent="2"/>
      <protection/>
    </xf>
    <xf numFmtId="0" fontId="7" fillId="0" borderId="32" xfId="59" applyFont="1" applyFill="1" applyBorder="1" applyAlignment="1" applyProtection="1">
      <alignment horizontal="left" vertical="center" wrapText="1" indent="1"/>
      <protection/>
    </xf>
    <xf numFmtId="0" fontId="7" fillId="0" borderId="53" xfId="59" applyFont="1" applyFill="1" applyBorder="1" applyAlignment="1" applyProtection="1">
      <alignment horizontal="center" vertical="center" wrapText="1"/>
      <protection/>
    </xf>
    <xf numFmtId="0" fontId="13" fillId="0" borderId="53" xfId="59" applyFont="1" applyFill="1" applyBorder="1" applyAlignment="1" applyProtection="1">
      <alignment horizontal="center" vertical="center" wrapText="1"/>
      <protection/>
    </xf>
    <xf numFmtId="164" fontId="13" fillId="0" borderId="53" xfId="59" applyNumberFormat="1" applyFont="1" applyFill="1" applyBorder="1" applyAlignment="1" applyProtection="1">
      <alignment horizontal="right" vertical="center" wrapText="1"/>
      <protection/>
    </xf>
    <xf numFmtId="0" fontId="13" fillId="0" borderId="50" xfId="59" applyFont="1" applyFill="1" applyBorder="1" applyAlignment="1" applyProtection="1">
      <alignment horizontal="center" vertical="center" wrapText="1"/>
      <protection/>
    </xf>
    <xf numFmtId="164" fontId="13" fillId="0" borderId="41" xfId="59" applyNumberFormat="1" applyFont="1" applyFill="1" applyBorder="1" applyAlignment="1" applyProtection="1">
      <alignment vertical="center" wrapText="1"/>
      <protection/>
    </xf>
    <xf numFmtId="0" fontId="13" fillId="0" borderId="33" xfId="59" applyFont="1" applyFill="1" applyBorder="1" applyAlignment="1" applyProtection="1">
      <alignment vertical="center" wrapText="1"/>
      <protection/>
    </xf>
    <xf numFmtId="0" fontId="14" fillId="0" borderId="12" xfId="59" applyFont="1" applyFill="1" applyBorder="1" applyAlignment="1" applyProtection="1">
      <alignment horizontal="left" indent="6"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26" xfId="59" applyFont="1" applyFill="1" applyBorder="1" applyAlignment="1" applyProtection="1">
      <alignment horizontal="left" vertical="center" wrapText="1" indent="6"/>
      <protection/>
    </xf>
    <xf numFmtId="0" fontId="13" fillId="0" borderId="32" xfId="59" applyFont="1" applyFill="1" applyBorder="1" applyAlignment="1" applyProtection="1">
      <alignment vertical="center" wrapText="1"/>
      <protection/>
    </xf>
    <xf numFmtId="0" fontId="16" fillId="0" borderId="32" xfId="59" applyFont="1" applyFill="1" applyBorder="1" applyAlignment="1" applyProtection="1">
      <alignment horizontal="left" vertical="center" wrapText="1" indent="1"/>
      <protection/>
    </xf>
    <xf numFmtId="0" fontId="7" fillId="0" borderId="32" xfId="59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 locked="0"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0" fontId="7" fillId="0" borderId="3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right" vertical="center" indent="1"/>
    </xf>
    <xf numFmtId="0" fontId="14" fillId="0" borderId="16" xfId="0" applyFont="1" applyFill="1" applyBorder="1" applyAlignment="1" applyProtection="1">
      <alignment horizontal="left" vertical="center" indent="1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>
      <alignment horizontal="right" vertical="center" indent="1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>
      <alignment horizontal="right" vertical="center" indent="1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3" fillId="0" borderId="32" xfId="0" applyNumberFormat="1" applyFont="1" applyFill="1" applyBorder="1" applyAlignment="1">
      <alignment vertical="center" wrapText="1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0" xfId="0" applyNumberFormat="1" applyFont="1" applyFill="1" applyBorder="1" applyAlignment="1" applyProtection="1">
      <alignment horizontal="right" vertical="center"/>
      <protection locked="0"/>
    </xf>
    <xf numFmtId="3" fontId="15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60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44" xfId="0" applyNumberFormat="1" applyFont="1" applyFill="1" applyBorder="1" applyAlignment="1" applyProtection="1">
      <alignment horizontal="left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62" xfId="0" applyNumberFormat="1" applyFont="1" applyFill="1" applyBorder="1" applyAlignment="1" applyProtection="1">
      <alignment vertical="center"/>
      <protection locked="0"/>
    </xf>
    <xf numFmtId="49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/>
      <protection/>
    </xf>
    <xf numFmtId="3" fontId="14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/>
      <protection/>
    </xf>
    <xf numFmtId="3" fontId="14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33" fillId="0" borderId="0" xfId="60" applyFont="1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right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13" fillId="0" borderId="65" xfId="60" applyFont="1" applyFill="1" applyBorder="1" applyAlignment="1">
      <alignment horizontal="center" vertical="center" wrapText="1"/>
      <protection/>
    </xf>
    <xf numFmtId="0" fontId="13" fillId="0" borderId="66" xfId="60" applyFont="1" applyFill="1" applyBorder="1" applyAlignment="1">
      <alignment horizontal="center" vertical="center" wrapText="1"/>
      <protection/>
    </xf>
    <xf numFmtId="0" fontId="31" fillId="0" borderId="0" xfId="60" applyFill="1">
      <alignment/>
      <protection/>
    </xf>
    <xf numFmtId="37" fontId="13" fillId="0" borderId="67" xfId="60" applyNumberFormat="1" applyFont="1" applyFill="1" applyBorder="1" applyAlignment="1">
      <alignment horizontal="left" vertical="center" indent="1"/>
      <protection/>
    </xf>
    <xf numFmtId="0" fontId="13" fillId="0" borderId="30" xfId="60" applyFont="1" applyFill="1" applyBorder="1" applyAlignment="1">
      <alignment horizontal="left" vertical="center" indent="1"/>
      <protection/>
    </xf>
    <xf numFmtId="171" fontId="13" fillId="0" borderId="29" xfId="60" applyNumberFormat="1" applyFont="1" applyFill="1" applyBorder="1" applyAlignment="1">
      <alignment horizontal="right" vertical="center"/>
      <protection/>
    </xf>
    <xf numFmtId="171" fontId="13" fillId="0" borderId="30" xfId="60" applyNumberFormat="1" applyFont="1" applyFill="1" applyBorder="1" applyAlignment="1">
      <alignment vertical="center"/>
      <protection/>
    </xf>
    <xf numFmtId="171" fontId="13" fillId="0" borderId="30" xfId="60" applyNumberFormat="1" applyFont="1" applyFill="1" applyBorder="1" applyAlignment="1">
      <alignment horizontal="right" vertical="center"/>
      <protection/>
    </xf>
    <xf numFmtId="171" fontId="13" fillId="0" borderId="68" xfId="60" applyNumberFormat="1" applyFont="1" applyFill="1" applyBorder="1" applyAlignment="1">
      <alignment vertical="center"/>
      <protection/>
    </xf>
    <xf numFmtId="0" fontId="34" fillId="0" borderId="0" xfId="60" applyFont="1" applyFill="1" applyAlignment="1">
      <alignment vertical="center"/>
      <protection/>
    </xf>
    <xf numFmtId="37" fontId="14" fillId="0" borderId="69" xfId="60" applyNumberFormat="1" applyFont="1" applyFill="1" applyBorder="1" applyAlignment="1">
      <alignment horizontal="left" indent="1"/>
      <protection/>
    </xf>
    <xf numFmtId="0" fontId="14" fillId="0" borderId="16" xfId="60" applyFont="1" applyFill="1" applyBorder="1" applyAlignment="1">
      <alignment horizontal="left" indent="3"/>
      <protection/>
    </xf>
    <xf numFmtId="171" fontId="14" fillId="0" borderId="24" xfId="42" applyNumberFormat="1" applyFont="1" applyFill="1" applyBorder="1" applyAlignment="1" applyProtection="1" quotePrefix="1">
      <alignment horizontal="right"/>
      <protection locked="0"/>
    </xf>
    <xf numFmtId="171" fontId="14" fillId="0" borderId="16" xfId="42" applyNumberFormat="1" applyFont="1" applyFill="1" applyBorder="1" applyAlignment="1" applyProtection="1">
      <alignment vertical="center"/>
      <protection locked="0"/>
    </xf>
    <xf numFmtId="171" fontId="14" fillId="0" borderId="16" xfId="60" applyNumberFormat="1" applyFont="1" applyFill="1" applyBorder="1">
      <alignment/>
      <protection/>
    </xf>
    <xf numFmtId="171" fontId="14" fillId="0" borderId="16" xfId="42" applyNumberFormat="1" applyFont="1" applyFill="1" applyBorder="1" applyAlignment="1" applyProtection="1" quotePrefix="1">
      <alignment horizontal="right"/>
      <protection locked="0"/>
    </xf>
    <xf numFmtId="171" fontId="14" fillId="0" borderId="70" xfId="60" applyNumberFormat="1" applyFont="1" applyFill="1" applyBorder="1">
      <alignment/>
      <protection/>
    </xf>
    <xf numFmtId="37" fontId="14" fillId="0" borderId="71" xfId="60" applyNumberFormat="1" applyFont="1" applyFill="1" applyBorder="1" applyAlignment="1">
      <alignment horizontal="left" indent="1"/>
      <protection/>
    </xf>
    <xf numFmtId="0" fontId="14" fillId="0" borderId="11" xfId="60" applyFont="1" applyFill="1" applyBorder="1" applyAlignment="1">
      <alignment horizontal="left" indent="3"/>
      <protection/>
    </xf>
    <xf numFmtId="171" fontId="14" fillId="0" borderId="20" xfId="42" applyNumberFormat="1" applyFont="1" applyFill="1" applyBorder="1" applyAlignment="1" applyProtection="1">
      <alignment/>
      <protection locked="0"/>
    </xf>
    <xf numFmtId="171" fontId="14" fillId="0" borderId="11" xfId="42" applyNumberFormat="1" applyFont="1" applyFill="1" applyBorder="1" applyAlignment="1" applyProtection="1">
      <alignment vertical="center"/>
      <protection locked="0"/>
    </xf>
    <xf numFmtId="171" fontId="14" fillId="0" borderId="11" xfId="60" applyNumberFormat="1" applyFont="1" applyFill="1" applyBorder="1">
      <alignment/>
      <protection/>
    </xf>
    <xf numFmtId="171" fontId="14" fillId="0" borderId="11" xfId="42" applyNumberFormat="1" applyFont="1" applyFill="1" applyBorder="1" applyAlignment="1" applyProtection="1">
      <alignment/>
      <protection locked="0"/>
    </xf>
    <xf numFmtId="171" fontId="14" fillId="0" borderId="72" xfId="60" applyNumberFormat="1" applyFont="1" applyFill="1" applyBorder="1">
      <alignment/>
      <protection/>
    </xf>
    <xf numFmtId="171" fontId="14" fillId="0" borderId="20" xfId="60" applyNumberFormat="1" applyFont="1" applyFill="1" applyBorder="1" applyProtection="1">
      <alignment/>
      <protection locked="0"/>
    </xf>
    <xf numFmtId="171" fontId="14" fillId="0" borderId="11" xfId="60" applyNumberFormat="1" applyFont="1" applyFill="1" applyBorder="1" applyAlignment="1" applyProtection="1">
      <alignment vertical="center"/>
      <protection locked="0"/>
    </xf>
    <xf numFmtId="171" fontId="14" fillId="0" borderId="11" xfId="60" applyNumberFormat="1" applyFont="1" applyFill="1" applyBorder="1" applyProtection="1">
      <alignment/>
      <protection locked="0"/>
    </xf>
    <xf numFmtId="171" fontId="14" fillId="0" borderId="25" xfId="60" applyNumberFormat="1" applyFont="1" applyFill="1" applyBorder="1" applyProtection="1">
      <alignment/>
      <protection locked="0"/>
    </xf>
    <xf numFmtId="171" fontId="14" fillId="0" borderId="36" xfId="60" applyNumberFormat="1" applyFont="1" applyFill="1" applyBorder="1" applyAlignment="1" applyProtection="1">
      <alignment vertical="center"/>
      <protection locked="0"/>
    </xf>
    <xf numFmtId="171" fontId="14" fillId="0" borderId="36" xfId="60" applyNumberFormat="1" applyFont="1" applyFill="1" applyBorder="1">
      <alignment/>
      <protection/>
    </xf>
    <xf numFmtId="171" fontId="14" fillId="0" borderId="36" xfId="60" applyNumberFormat="1" applyFont="1" applyFill="1" applyBorder="1" applyProtection="1">
      <alignment/>
      <protection locked="0"/>
    </xf>
    <xf numFmtId="171" fontId="14" fillId="0" borderId="73" xfId="60" applyNumberFormat="1" applyFont="1" applyFill="1" applyBorder="1">
      <alignment/>
      <protection/>
    </xf>
    <xf numFmtId="171" fontId="13" fillId="0" borderId="29" xfId="60" applyNumberFormat="1" applyFont="1" applyFill="1" applyBorder="1" applyAlignment="1">
      <alignment vertical="center"/>
      <protection/>
    </xf>
    <xf numFmtId="0" fontId="34" fillId="0" borderId="0" xfId="60" applyFont="1" applyFill="1" applyAlignment="1">
      <alignment vertical="center"/>
      <protection/>
    </xf>
    <xf numFmtId="171" fontId="14" fillId="0" borderId="24" xfId="60" applyNumberFormat="1" applyFont="1" applyFill="1" applyBorder="1" applyProtection="1">
      <alignment/>
      <protection locked="0"/>
    </xf>
    <xf numFmtId="171" fontId="14" fillId="0" borderId="16" xfId="60" applyNumberFormat="1" applyFont="1" applyFill="1" applyBorder="1" applyAlignment="1" applyProtection="1">
      <alignment vertical="center"/>
      <protection locked="0"/>
    </xf>
    <xf numFmtId="171" fontId="14" fillId="0" borderId="16" xfId="60" applyNumberFormat="1" applyFont="1" applyFill="1" applyBorder="1" applyProtection="1">
      <alignment/>
      <protection locked="0"/>
    </xf>
    <xf numFmtId="37" fontId="14" fillId="0" borderId="71" xfId="60" applyNumberFormat="1" applyFont="1" applyFill="1" applyBorder="1" applyAlignment="1">
      <alignment horizontal="left" wrapText="1" indent="1"/>
      <protection/>
    </xf>
    <xf numFmtId="0" fontId="7" fillId="0" borderId="30" xfId="60" applyFont="1" applyFill="1" applyBorder="1" applyAlignment="1">
      <alignment horizontal="left" vertical="center" indent="1"/>
      <protection/>
    </xf>
    <xf numFmtId="0" fontId="35" fillId="0" borderId="0" xfId="60" applyFont="1" applyFill="1" applyAlignment="1">
      <alignment vertical="center"/>
      <protection/>
    </xf>
    <xf numFmtId="171" fontId="7" fillId="0" borderId="29" xfId="60" applyNumberFormat="1" applyFont="1" applyFill="1" applyBorder="1" applyAlignment="1">
      <alignment horizontal="center" vertical="center" wrapText="1"/>
      <protection/>
    </xf>
    <xf numFmtId="171" fontId="7" fillId="0" borderId="30" xfId="60" applyNumberFormat="1" applyFont="1" applyFill="1" applyBorder="1" applyAlignment="1">
      <alignment horizontal="center" vertical="center" wrapText="1"/>
      <protection/>
    </xf>
    <xf numFmtId="171" fontId="13" fillId="0" borderId="30" xfId="60" applyNumberFormat="1" applyFont="1" applyFill="1" applyBorder="1" applyAlignment="1">
      <alignment horizontal="center" vertical="center" wrapText="1"/>
      <protection/>
    </xf>
    <xf numFmtId="171" fontId="13" fillId="0" borderId="68" xfId="60" applyNumberFormat="1" applyFont="1" applyFill="1" applyBorder="1" applyAlignment="1">
      <alignment horizontal="center" vertical="center" wrapText="1"/>
      <protection/>
    </xf>
    <xf numFmtId="0" fontId="13" fillId="0" borderId="67" xfId="60" applyFont="1" applyFill="1" applyBorder="1" applyAlignment="1">
      <alignment horizontal="left" vertical="center" indent="1"/>
      <protection/>
    </xf>
    <xf numFmtId="0" fontId="13" fillId="0" borderId="30" xfId="60" applyFont="1" applyFill="1" applyBorder="1" applyAlignment="1" quotePrefix="1">
      <alignment horizontal="left" vertical="center" indent="1"/>
      <protection/>
    </xf>
    <xf numFmtId="0" fontId="14" fillId="0" borderId="71" xfId="60" applyFont="1" applyFill="1" applyBorder="1" applyAlignment="1">
      <alignment horizontal="left" indent="1"/>
      <protection/>
    </xf>
    <xf numFmtId="171" fontId="14" fillId="0" borderId="23" xfId="60" applyNumberFormat="1" applyFont="1" applyFill="1" applyBorder="1" applyProtection="1">
      <alignment/>
      <protection locked="0"/>
    </xf>
    <xf numFmtId="171" fontId="14" fillId="0" borderId="18" xfId="60" applyNumberFormat="1" applyFont="1" applyFill="1" applyBorder="1" applyAlignment="1" applyProtection="1">
      <alignment vertical="center"/>
      <protection locked="0"/>
    </xf>
    <xf numFmtId="171" fontId="14" fillId="0" borderId="18" xfId="60" applyNumberFormat="1" applyFont="1" applyFill="1" applyBorder="1">
      <alignment/>
      <protection/>
    </xf>
    <xf numFmtId="171" fontId="14" fillId="0" borderId="74" xfId="60" applyNumberFormat="1" applyFont="1" applyFill="1" applyBorder="1">
      <alignment/>
      <protection/>
    </xf>
    <xf numFmtId="0" fontId="14" fillId="0" borderId="75" xfId="60" applyFont="1" applyFill="1" applyBorder="1" applyAlignment="1">
      <alignment horizontal="left" indent="1"/>
      <protection/>
    </xf>
    <xf numFmtId="0" fontId="14" fillId="0" borderId="10" xfId="60" applyFont="1" applyFill="1" applyBorder="1" applyAlignment="1">
      <alignment horizontal="left" indent="3"/>
      <protection/>
    </xf>
    <xf numFmtId="0" fontId="13" fillId="0" borderId="76" xfId="60" applyFont="1" applyFill="1" applyBorder="1" applyAlignment="1">
      <alignment horizontal="left" vertical="center" indent="1"/>
      <protection/>
    </xf>
    <xf numFmtId="0" fontId="7" fillId="0" borderId="77" xfId="60" applyFont="1" applyFill="1" applyBorder="1" applyAlignment="1">
      <alignment horizontal="left" vertical="center" indent="1"/>
      <protection/>
    </xf>
    <xf numFmtId="171" fontId="13" fillId="0" borderId="78" xfId="60" applyNumberFormat="1" applyFont="1" applyFill="1" applyBorder="1" applyAlignment="1">
      <alignment vertical="center"/>
      <protection/>
    </xf>
    <xf numFmtId="171" fontId="13" fillId="0" borderId="77" xfId="60" applyNumberFormat="1" applyFont="1" applyFill="1" applyBorder="1" applyAlignment="1">
      <alignment vertical="center"/>
      <protection/>
    </xf>
    <xf numFmtId="171" fontId="13" fillId="0" borderId="79" xfId="60" applyNumberFormat="1" applyFont="1" applyFill="1" applyBorder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64" fontId="31" fillId="0" borderId="0" xfId="60" applyNumberFormat="1" applyFill="1" applyAlignment="1">
      <alignment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4" fillId="0" borderId="0" xfId="60" applyFont="1" applyFill="1">
      <alignment/>
      <protection/>
    </xf>
    <xf numFmtId="0" fontId="36" fillId="0" borderId="25" xfId="60" applyNumberFormat="1" applyFont="1" applyFill="1" applyBorder="1" applyAlignment="1" applyProtection="1">
      <alignment horizontal="center" vertical="center"/>
      <protection/>
    </xf>
    <xf numFmtId="0" fontId="36" fillId="0" borderId="36" xfId="60" applyNumberFormat="1" applyFont="1" applyFill="1" applyBorder="1" applyAlignment="1" applyProtection="1">
      <alignment horizontal="center" vertical="center"/>
      <protection/>
    </xf>
    <xf numFmtId="0" fontId="36" fillId="0" borderId="26" xfId="60" applyNumberFormat="1" applyFont="1" applyFill="1" applyBorder="1" applyAlignment="1" applyProtection="1">
      <alignment horizontal="center" vertical="center"/>
      <protection/>
    </xf>
    <xf numFmtId="0" fontId="31" fillId="0" borderId="0" xfId="60" applyFill="1" applyAlignment="1">
      <alignment vertical="center"/>
      <protection/>
    </xf>
    <xf numFmtId="169" fontId="14" fillId="0" borderId="22" xfId="60" applyNumberFormat="1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left" vertical="center" wrapText="1"/>
      <protection/>
    </xf>
    <xf numFmtId="171" fontId="14" fillId="0" borderId="13" xfId="60" applyNumberFormat="1" applyFont="1" applyFill="1" applyBorder="1" applyAlignment="1" applyProtection="1">
      <alignment horizontal="right" vertical="center"/>
      <protection locked="0"/>
    </xf>
    <xf numFmtId="171" fontId="14" fillId="0" borderId="14" xfId="60" applyNumberFormat="1" applyFont="1" applyFill="1" applyBorder="1" applyAlignment="1" applyProtection="1">
      <alignment horizontal="right" vertical="center"/>
      <protection locked="0"/>
    </xf>
    <xf numFmtId="169" fontId="14" fillId="0" borderId="20" xfId="60" applyNumberFormat="1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left" vertical="center" wrapText="1"/>
      <protection/>
    </xf>
    <xf numFmtId="171" fontId="14" fillId="0" borderId="11" xfId="60" applyNumberFormat="1" applyFont="1" applyFill="1" applyBorder="1" applyAlignment="1" applyProtection="1">
      <alignment horizontal="right" vertical="center"/>
      <protection locked="0"/>
    </xf>
    <xf numFmtId="171" fontId="14" fillId="0" borderId="12" xfId="60" applyNumberFormat="1" applyFont="1" applyFill="1" applyBorder="1" applyAlignment="1" applyProtection="1">
      <alignment horizontal="right" vertical="center"/>
      <protection locked="0"/>
    </xf>
    <xf numFmtId="169" fontId="14" fillId="0" borderId="23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left" vertical="center" wrapText="1"/>
      <protection/>
    </xf>
    <xf numFmtId="171" fontId="14" fillId="0" borderId="18" xfId="60" applyNumberFormat="1" applyFont="1" applyFill="1" applyBorder="1" applyAlignment="1" applyProtection="1">
      <alignment horizontal="right" vertical="center"/>
      <protection locked="0"/>
    </xf>
    <xf numFmtId="171" fontId="14" fillId="0" borderId="15" xfId="60" applyNumberFormat="1" applyFont="1" applyFill="1" applyBorder="1" applyAlignment="1" applyProtection="1">
      <alignment horizontal="right" vertical="center"/>
      <protection locked="0"/>
    </xf>
    <xf numFmtId="169" fontId="13" fillId="0" borderId="29" xfId="60" applyNumberFormat="1" applyFont="1" applyFill="1" applyBorder="1" applyAlignment="1">
      <alignment horizontal="center" vertical="center"/>
      <protection/>
    </xf>
    <xf numFmtId="0" fontId="13" fillId="0" borderId="30" xfId="60" applyFont="1" applyFill="1" applyBorder="1" applyAlignment="1">
      <alignment horizontal="left" vertical="center" wrapText="1"/>
      <protection/>
    </xf>
    <xf numFmtId="171" fontId="16" fillId="0" borderId="30" xfId="60" applyNumberFormat="1" applyFont="1" applyFill="1" applyBorder="1" applyAlignment="1">
      <alignment vertical="center"/>
      <protection/>
    </xf>
    <xf numFmtId="171" fontId="16" fillId="0" borderId="32" xfId="60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/>
      <protection/>
    </xf>
    <xf numFmtId="171" fontId="14" fillId="0" borderId="13" xfId="60" applyNumberFormat="1" applyFont="1" applyFill="1" applyBorder="1" applyAlignment="1" applyProtection="1">
      <alignment vertical="center"/>
      <protection locked="0"/>
    </xf>
    <xf numFmtId="171" fontId="14" fillId="0" borderId="14" xfId="60" applyNumberFormat="1" applyFont="1" applyFill="1" applyBorder="1" applyAlignment="1" applyProtection="1">
      <alignment vertical="center"/>
      <protection locked="0"/>
    </xf>
    <xf numFmtId="171" fontId="14" fillId="0" borderId="15" xfId="60" applyNumberFormat="1" applyFont="1" applyFill="1" applyBorder="1" applyAlignment="1" applyProtection="1">
      <alignment vertical="center"/>
      <protection locked="0"/>
    </xf>
    <xf numFmtId="171" fontId="14" fillId="33" borderId="11" xfId="60" applyNumberFormat="1" applyFont="1" applyFill="1" applyBorder="1" applyAlignment="1" applyProtection="1">
      <alignment vertical="center"/>
      <protection/>
    </xf>
    <xf numFmtId="171" fontId="14" fillId="0" borderId="12" xfId="60" applyNumberFormat="1" applyFont="1" applyFill="1" applyBorder="1" applyAlignment="1" applyProtection="1">
      <alignment vertical="center"/>
      <protection locked="0"/>
    </xf>
    <xf numFmtId="0" fontId="14" fillId="0" borderId="11" xfId="60" applyFont="1" applyFill="1" applyBorder="1" applyAlignment="1" quotePrefix="1">
      <alignment horizontal="left" vertical="center" wrapText="1"/>
      <protection/>
    </xf>
    <xf numFmtId="0" fontId="14" fillId="0" borderId="18" xfId="60" applyFont="1" applyFill="1" applyBorder="1" applyAlignment="1" quotePrefix="1">
      <alignment horizontal="left" vertical="center" wrapText="1"/>
      <protection/>
    </xf>
    <xf numFmtId="171" fontId="16" fillId="0" borderId="30" xfId="60" applyNumberFormat="1" applyFont="1" applyFill="1" applyBorder="1" applyAlignment="1" applyProtection="1">
      <alignment vertical="center"/>
      <protection/>
    </xf>
    <xf numFmtId="171" fontId="16" fillId="0" borderId="32" xfId="60" applyNumberFormat="1" applyFont="1" applyFill="1" applyBorder="1" applyAlignment="1" applyProtection="1">
      <alignment vertical="center"/>
      <protection/>
    </xf>
    <xf numFmtId="0" fontId="14" fillId="0" borderId="10" xfId="60" applyFont="1" applyFill="1" applyBorder="1" applyAlignment="1">
      <alignment horizontal="left" vertical="center" wrapText="1"/>
      <protection/>
    </xf>
    <xf numFmtId="169" fontId="13" fillId="0" borderId="21" xfId="60" applyNumberFormat="1" applyFont="1" applyFill="1" applyBorder="1" applyAlignment="1">
      <alignment horizontal="center" vertical="center"/>
      <protection/>
    </xf>
    <xf numFmtId="0" fontId="13" fillId="0" borderId="35" xfId="60" applyFont="1" applyFill="1" applyBorder="1" applyAlignment="1">
      <alignment horizontal="left" vertical="center" wrapText="1"/>
      <protection/>
    </xf>
    <xf numFmtId="171" fontId="16" fillId="0" borderId="35" xfId="60" applyNumberFormat="1" applyFont="1" applyFill="1" applyBorder="1" applyAlignment="1" applyProtection="1">
      <alignment vertical="center"/>
      <protection/>
    </xf>
    <xf numFmtId="171" fontId="16" fillId="0" borderId="28" xfId="60" applyNumberFormat="1" applyFont="1" applyFill="1" applyBorder="1" applyAlignment="1" applyProtection="1">
      <alignment vertical="center"/>
      <protection/>
    </xf>
    <xf numFmtId="171" fontId="14" fillId="33" borderId="18" xfId="60" applyNumberFormat="1" applyFont="1" applyFill="1" applyBorder="1" applyAlignment="1" applyProtection="1">
      <alignment vertical="center"/>
      <protection/>
    </xf>
    <xf numFmtId="169" fontId="13" fillId="0" borderId="31" xfId="60" applyNumberFormat="1" applyFont="1" applyFill="1" applyBorder="1" applyAlignment="1">
      <alignment horizontal="center" vertical="center"/>
      <protection/>
    </xf>
    <xf numFmtId="0" fontId="13" fillId="0" borderId="40" xfId="60" applyFont="1" applyFill="1" applyBorder="1" applyAlignment="1">
      <alignment horizontal="left" vertical="center" wrapText="1"/>
      <protection/>
    </xf>
    <xf numFmtId="171" fontId="16" fillId="0" borderId="33" xfId="60" applyNumberFormat="1" applyFont="1" applyFill="1" applyBorder="1" applyAlignment="1" applyProtection="1">
      <alignment vertical="center"/>
      <protection/>
    </xf>
    <xf numFmtId="169" fontId="13" fillId="0" borderId="29" xfId="60" applyNumberFormat="1" applyFont="1" applyFill="1" applyBorder="1" applyAlignment="1">
      <alignment horizontal="center" vertical="center"/>
      <protection/>
    </xf>
    <xf numFmtId="169" fontId="13" fillId="0" borderId="21" xfId="60" applyNumberFormat="1" applyFont="1" applyFill="1" applyBorder="1" applyAlignment="1">
      <alignment horizontal="center" vertical="center"/>
      <protection/>
    </xf>
    <xf numFmtId="171" fontId="16" fillId="33" borderId="35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/>
    </xf>
    <xf numFmtId="0" fontId="38" fillId="0" borderId="0" xfId="60" applyFont="1" applyFill="1">
      <alignment/>
      <protection/>
    </xf>
    <xf numFmtId="0" fontId="39" fillId="0" borderId="0" xfId="60" applyFont="1" applyFill="1">
      <alignment/>
      <protection/>
    </xf>
    <xf numFmtId="0" fontId="7" fillId="0" borderId="31" xfId="60" applyFont="1" applyFill="1" applyBorder="1" applyAlignment="1" quotePrefix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169" fontId="14" fillId="0" borderId="24" xfId="60" applyNumberFormat="1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left" vertical="center" wrapText="1" indent="1"/>
      <protection/>
    </xf>
    <xf numFmtId="171" fontId="14" fillId="0" borderId="16" xfId="60" applyNumberFormat="1" applyFont="1" applyFill="1" applyBorder="1" applyAlignment="1" applyProtection="1">
      <alignment horizontal="right" vertical="center"/>
      <protection locked="0"/>
    </xf>
    <xf numFmtId="171" fontId="14" fillId="0" borderId="16" xfId="42" applyNumberFormat="1" applyFont="1" applyFill="1" applyBorder="1" applyAlignment="1" applyProtection="1">
      <alignment horizontal="right" vertical="center"/>
      <protection locked="0"/>
    </xf>
    <xf numFmtId="171" fontId="14" fillId="0" borderId="16" xfId="60" applyNumberFormat="1" applyFont="1" applyFill="1" applyBorder="1" applyAlignment="1">
      <alignment horizontal="right" vertical="center"/>
      <protection/>
    </xf>
    <xf numFmtId="171" fontId="14" fillId="0" borderId="16" xfId="42" applyNumberFormat="1" applyFont="1" applyFill="1" applyBorder="1" applyAlignment="1" applyProtection="1" quotePrefix="1">
      <alignment horizontal="right" vertical="center"/>
      <protection locked="0"/>
    </xf>
    <xf numFmtId="171" fontId="14" fillId="0" borderId="17" xfId="60" applyNumberFormat="1" applyFont="1" applyFill="1" applyBorder="1" applyAlignment="1">
      <alignment horizontal="right" vertical="center"/>
      <protection/>
    </xf>
    <xf numFmtId="0" fontId="14" fillId="0" borderId="11" xfId="60" applyFont="1" applyFill="1" applyBorder="1" applyAlignment="1" quotePrefix="1">
      <alignment horizontal="left" vertical="center" wrapText="1" indent="1"/>
      <protection/>
    </xf>
    <xf numFmtId="171" fontId="14" fillId="0" borderId="11" xfId="42" applyNumberFormat="1" applyFont="1" applyFill="1" applyBorder="1" applyAlignment="1" applyProtection="1">
      <alignment horizontal="right" vertical="center"/>
      <protection locked="0"/>
    </xf>
    <xf numFmtId="171" fontId="14" fillId="0" borderId="11" xfId="60" applyNumberFormat="1" applyFont="1" applyFill="1" applyBorder="1" applyAlignment="1">
      <alignment horizontal="right" vertical="center"/>
      <protection/>
    </xf>
    <xf numFmtId="171" fontId="14" fillId="0" borderId="11" xfId="42" applyNumberFormat="1" applyFont="1" applyFill="1" applyBorder="1" applyAlignment="1" applyProtection="1" quotePrefix="1">
      <alignment horizontal="right" vertical="center"/>
      <protection locked="0"/>
    </xf>
    <xf numFmtId="171" fontId="14" fillId="0" borderId="12" xfId="60" applyNumberFormat="1" applyFont="1" applyFill="1" applyBorder="1" applyAlignment="1">
      <alignment horizontal="right" vertical="center"/>
      <protection/>
    </xf>
    <xf numFmtId="169" fontId="14" fillId="0" borderId="19" xfId="60" applyNumberFormat="1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left" vertical="center" wrapText="1" indent="1"/>
      <protection/>
    </xf>
    <xf numFmtId="171" fontId="14" fillId="0" borderId="10" xfId="60" applyNumberFormat="1" applyFont="1" applyFill="1" applyBorder="1" applyAlignment="1" applyProtection="1">
      <alignment horizontal="right" vertical="center"/>
      <protection locked="0"/>
    </xf>
    <xf numFmtId="171" fontId="14" fillId="0" borderId="10" xfId="42" applyNumberFormat="1" applyFont="1" applyFill="1" applyBorder="1" applyAlignment="1" applyProtection="1">
      <alignment horizontal="right" vertical="center"/>
      <protection locked="0"/>
    </xf>
    <xf numFmtId="171" fontId="14" fillId="0" borderId="10" xfId="60" applyNumberFormat="1" applyFont="1" applyFill="1" applyBorder="1" applyAlignment="1">
      <alignment horizontal="right" vertical="center"/>
      <protection/>
    </xf>
    <xf numFmtId="171" fontId="14" fillId="0" borderId="10" xfId="42" applyNumberFormat="1" applyFont="1" applyFill="1" applyBorder="1" applyAlignment="1" applyProtection="1" quotePrefix="1">
      <alignment horizontal="right" vertical="center"/>
      <protection locked="0"/>
    </xf>
    <xf numFmtId="171" fontId="14" fillId="0" borderId="27" xfId="60" applyNumberFormat="1" applyFont="1" applyFill="1" applyBorder="1" applyAlignment="1">
      <alignment horizontal="right" vertical="center"/>
      <protection/>
    </xf>
    <xf numFmtId="0" fontId="13" fillId="0" borderId="30" xfId="60" applyFont="1" applyFill="1" applyBorder="1" applyAlignment="1" quotePrefix="1">
      <alignment horizontal="left" vertical="center" wrapText="1" indent="1"/>
      <protection/>
    </xf>
    <xf numFmtId="171" fontId="13" fillId="0" borderId="30" xfId="60" applyNumberFormat="1" applyFont="1" applyFill="1" applyBorder="1" applyAlignment="1" applyProtection="1">
      <alignment horizontal="right" vertical="center"/>
      <protection/>
    </xf>
    <xf numFmtId="171" fontId="13" fillId="0" borderId="32" xfId="60" applyNumberFormat="1" applyFont="1" applyFill="1" applyBorder="1" applyAlignment="1" applyProtection="1">
      <alignment horizontal="right" vertical="center"/>
      <protection/>
    </xf>
    <xf numFmtId="0" fontId="34" fillId="0" borderId="0" xfId="60" applyFont="1" applyFill="1" applyBorder="1" applyAlignment="1">
      <alignment vertical="center"/>
      <protection/>
    </xf>
    <xf numFmtId="0" fontId="14" fillId="0" borderId="13" xfId="60" applyFont="1" applyFill="1" applyBorder="1" applyAlignment="1" quotePrefix="1">
      <alignment horizontal="left" vertical="center" wrapText="1" indent="1"/>
      <protection/>
    </xf>
    <xf numFmtId="171" fontId="14" fillId="0" borderId="13" xfId="42" applyNumberFormat="1" applyFont="1" applyFill="1" applyBorder="1" applyAlignment="1" applyProtection="1">
      <alignment horizontal="right" vertical="center"/>
      <protection locked="0"/>
    </xf>
    <xf numFmtId="171" fontId="14" fillId="0" borderId="13" xfId="60" applyNumberFormat="1" applyFont="1" applyFill="1" applyBorder="1" applyAlignment="1">
      <alignment horizontal="right" vertical="center"/>
      <protection/>
    </xf>
    <xf numFmtId="171" fontId="14" fillId="0" borderId="13" xfId="42" applyNumberFormat="1" applyFont="1" applyFill="1" applyBorder="1" applyAlignment="1" applyProtection="1" quotePrefix="1">
      <alignment horizontal="right" vertical="center"/>
      <protection locked="0"/>
    </xf>
    <xf numFmtId="171" fontId="14" fillId="0" borderId="14" xfId="60" applyNumberFormat="1" applyFont="1" applyFill="1" applyBorder="1" applyAlignment="1">
      <alignment horizontal="right" vertical="center"/>
      <protection/>
    </xf>
    <xf numFmtId="0" fontId="31" fillId="0" borderId="0" xfId="60" applyFill="1" applyBorder="1" applyAlignment="1">
      <alignment vertical="center"/>
      <protection/>
    </xf>
    <xf numFmtId="0" fontId="14" fillId="0" borderId="18" xfId="60" applyFont="1" applyFill="1" applyBorder="1" applyAlignment="1" quotePrefix="1">
      <alignment horizontal="left" vertical="center" wrapText="1" indent="1"/>
      <protection/>
    </xf>
    <xf numFmtId="171" fontId="14" fillId="0" borderId="18" xfId="42" applyNumberFormat="1" applyFont="1" applyFill="1" applyBorder="1" applyAlignment="1" applyProtection="1">
      <alignment horizontal="right" vertical="center"/>
      <protection locked="0"/>
    </xf>
    <xf numFmtId="171" fontId="14" fillId="0" borderId="18" xfId="60" applyNumberFormat="1" applyFont="1" applyFill="1" applyBorder="1" applyAlignment="1">
      <alignment horizontal="right" vertical="center"/>
      <protection/>
    </xf>
    <xf numFmtId="171" fontId="14" fillId="0" borderId="18" xfId="42" applyNumberFormat="1" applyFont="1" applyFill="1" applyBorder="1" applyAlignment="1" applyProtection="1" quotePrefix="1">
      <alignment horizontal="right" vertical="center"/>
      <protection locked="0"/>
    </xf>
    <xf numFmtId="171" fontId="14" fillId="0" borderId="15" xfId="60" applyNumberFormat="1" applyFont="1" applyFill="1" applyBorder="1" applyAlignment="1">
      <alignment horizontal="right" vertical="center"/>
      <protection/>
    </xf>
    <xf numFmtId="0" fontId="13" fillId="0" borderId="30" xfId="60" applyFont="1" applyFill="1" applyBorder="1" applyAlignment="1">
      <alignment horizontal="left" vertical="center" wrapText="1" indent="1"/>
      <protection/>
    </xf>
    <xf numFmtId="171" fontId="13" fillId="0" borderId="30" xfId="60" applyNumberFormat="1" applyFont="1" applyFill="1" applyBorder="1" applyAlignment="1" applyProtection="1">
      <alignment horizontal="right" vertical="center"/>
      <protection/>
    </xf>
    <xf numFmtId="171" fontId="13" fillId="0" borderId="32" xfId="60" applyNumberFormat="1" applyFont="1" applyFill="1" applyBorder="1" applyAlignment="1" applyProtection="1">
      <alignment horizontal="right" vertical="center"/>
      <protection/>
    </xf>
    <xf numFmtId="0" fontId="14" fillId="0" borderId="16" xfId="60" applyFont="1" applyFill="1" applyBorder="1" applyAlignment="1" quotePrefix="1">
      <alignment horizontal="left" vertical="center" wrapText="1" indent="1"/>
      <protection/>
    </xf>
    <xf numFmtId="0" fontId="14" fillId="0" borderId="10" xfId="60" applyFont="1" applyFill="1" applyBorder="1" applyAlignment="1" quotePrefix="1">
      <alignment horizontal="left" vertical="center" wrapText="1" indent="1"/>
      <protection/>
    </xf>
    <xf numFmtId="171" fontId="13" fillId="0" borderId="32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horizontal="left" vertical="center" wrapText="1" indent="1"/>
      <protection/>
    </xf>
    <xf numFmtId="169" fontId="14" fillId="0" borderId="25" xfId="60" applyNumberFormat="1" applyFont="1" applyFill="1" applyBorder="1" applyAlignment="1">
      <alignment horizontal="center" vertical="center"/>
      <protection/>
    </xf>
    <xf numFmtId="0" fontId="14" fillId="0" borderId="36" xfId="60" applyFont="1" applyFill="1" applyBorder="1" applyAlignment="1" quotePrefix="1">
      <alignment horizontal="left" vertical="center" wrapText="1" indent="1"/>
      <protection/>
    </xf>
    <xf numFmtId="171" fontId="14" fillId="0" borderId="36" xfId="60" applyNumberFormat="1" applyFont="1" applyFill="1" applyBorder="1" applyAlignment="1" applyProtection="1">
      <alignment horizontal="right" vertical="center"/>
      <protection locked="0"/>
    </xf>
    <xf numFmtId="171" fontId="14" fillId="0" borderId="36" xfId="42" applyNumberFormat="1" applyFont="1" applyFill="1" applyBorder="1" applyAlignment="1" applyProtection="1">
      <alignment horizontal="right" vertical="center"/>
      <protection locked="0"/>
    </xf>
    <xf numFmtId="171" fontId="14" fillId="0" borderId="36" xfId="60" applyNumberFormat="1" applyFont="1" applyFill="1" applyBorder="1" applyAlignment="1">
      <alignment horizontal="right" vertical="center"/>
      <protection/>
    </xf>
    <xf numFmtId="171" fontId="14" fillId="0" borderId="36" xfId="42" applyNumberFormat="1" applyFont="1" applyFill="1" applyBorder="1" applyAlignment="1" applyProtection="1" quotePrefix="1">
      <alignment horizontal="right" vertical="center"/>
      <protection locked="0"/>
    </xf>
    <xf numFmtId="171" fontId="14" fillId="0" borderId="26" xfId="60" applyNumberFormat="1" applyFont="1" applyFill="1" applyBorder="1" applyAlignment="1">
      <alignment horizontal="right" vertical="center"/>
      <protection/>
    </xf>
    <xf numFmtId="0" fontId="13" fillId="0" borderId="62" xfId="59" applyFont="1" applyFill="1" applyBorder="1" applyAlignment="1" applyProtection="1">
      <alignment horizontal="left" vertical="center" wrapText="1" indent="1"/>
      <protection/>
    </xf>
    <xf numFmtId="164" fontId="13" fillId="0" borderId="50" xfId="59" applyNumberFormat="1" applyFont="1" applyFill="1" applyBorder="1" applyAlignment="1" applyProtection="1">
      <alignment horizontal="right" vertical="center" wrapText="1"/>
      <protection/>
    </xf>
    <xf numFmtId="0" fontId="7" fillId="0" borderId="62" xfId="59" applyFont="1" applyFill="1" applyBorder="1" applyAlignment="1" applyProtection="1">
      <alignment vertical="center" wrapText="1"/>
      <protection/>
    </xf>
    <xf numFmtId="164" fontId="13" fillId="0" borderId="53" xfId="59" applyNumberFormat="1" applyFont="1" applyFill="1" applyBorder="1" applyAlignment="1" applyProtection="1">
      <alignment vertical="center" wrapText="1"/>
      <protection/>
    </xf>
    <xf numFmtId="164" fontId="13" fillId="0" borderId="50" xfId="59" applyNumberFormat="1" applyFont="1" applyFill="1" applyBorder="1" applyAlignment="1" applyProtection="1">
      <alignment vertical="center" wrapText="1"/>
      <protection/>
    </xf>
    <xf numFmtId="0" fontId="13" fillId="0" borderId="48" xfId="59" applyFont="1" applyFill="1" applyBorder="1" applyAlignment="1" applyProtection="1">
      <alignment horizontal="left" vertical="center" wrapText="1" indent="1"/>
      <protection/>
    </xf>
    <xf numFmtId="0" fontId="13" fillId="0" borderId="47" xfId="59" applyFont="1" applyFill="1" applyBorder="1" applyAlignment="1" applyProtection="1">
      <alignment horizontal="left" vertical="center" wrapText="1" indent="1"/>
      <protection/>
    </xf>
    <xf numFmtId="164" fontId="13" fillId="0" borderId="80" xfId="59" applyNumberFormat="1" applyFont="1" applyFill="1" applyBorder="1" applyAlignment="1" applyProtection="1">
      <alignment vertical="center" wrapText="1"/>
      <protection locked="0"/>
    </xf>
    <xf numFmtId="164" fontId="13" fillId="0" borderId="58" xfId="59" applyNumberFormat="1" applyFont="1" applyFill="1" applyBorder="1" applyAlignment="1" applyProtection="1">
      <alignment vertical="center" wrapText="1"/>
      <protection locked="0"/>
    </xf>
    <xf numFmtId="164" fontId="13" fillId="0" borderId="49" xfId="59" applyNumberFormat="1" applyFont="1" applyFill="1" applyBorder="1" applyAlignment="1" applyProtection="1">
      <alignment vertical="center" wrapText="1"/>
      <protection locked="0"/>
    </xf>
    <xf numFmtId="164" fontId="13" fillId="0" borderId="49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80" xfId="59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59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13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51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ill="1" applyBorder="1" applyAlignment="1" applyProtection="1">
      <alignment horizontal="lef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2" fillId="0" borderId="0" xfId="0" applyFont="1" applyFill="1" applyAlignment="1" applyProtection="1">
      <alignment horizontal="right" indent="1"/>
      <protection/>
    </xf>
    <xf numFmtId="3" fontId="12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2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2" fillId="0" borderId="0" xfId="0" applyFont="1" applyAlignment="1" applyProtection="1">
      <alignment/>
      <protection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horizontal="center" vertical="center"/>
      <protection/>
    </xf>
    <xf numFmtId="164" fontId="13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82" xfId="0" applyNumberFormat="1" applyFont="1" applyFill="1" applyBorder="1" applyAlignment="1" applyProtection="1">
      <alignment horizontal="center" vertical="center"/>
      <protection/>
    </xf>
    <xf numFmtId="164" fontId="13" fillId="0" borderId="83" xfId="0" applyNumberFormat="1" applyFont="1" applyFill="1" applyBorder="1" applyAlignment="1" applyProtection="1">
      <alignment horizontal="center" vertical="center"/>
      <protection/>
    </xf>
    <xf numFmtId="164" fontId="13" fillId="0" borderId="83" xfId="0" applyNumberFormat="1" applyFont="1" applyFill="1" applyBorder="1" applyAlignment="1" applyProtection="1">
      <alignment horizontal="center" vertical="center" wrapText="1"/>
      <protection/>
    </xf>
    <xf numFmtId="49" fontId="14" fillId="0" borderId="84" xfId="0" applyNumberFormat="1" applyFont="1" applyFill="1" applyBorder="1" applyAlignment="1" applyProtection="1">
      <alignment horizontal="left" vertical="center"/>
      <protection/>
    </xf>
    <xf numFmtId="49" fontId="15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4" fillId="0" borderId="85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 indent="1"/>
      <protection/>
    </xf>
    <xf numFmtId="49" fontId="13" fillId="0" borderId="39" xfId="0" applyNumberFormat="1" applyFont="1" applyFill="1" applyBorder="1" applyAlignment="1" applyProtection="1">
      <alignment vertical="center"/>
      <protection/>
    </xf>
    <xf numFmtId="49" fontId="14" fillId="0" borderId="22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168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8" fontId="25" fillId="0" borderId="0" xfId="0" applyNumberFormat="1" applyFont="1" applyFill="1" applyBorder="1" applyAlignment="1" applyProtection="1">
      <alignment horizontal="left" vertical="center" wrapText="1"/>
      <protection/>
    </xf>
    <xf numFmtId="164" fontId="13" fillId="0" borderId="53" xfId="0" applyNumberFormat="1" applyFont="1" applyFill="1" applyBorder="1" applyAlignment="1" applyProtection="1">
      <alignment horizontal="righ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 wrapText="1"/>
      <protection/>
    </xf>
    <xf numFmtId="3" fontId="14" fillId="0" borderId="60" xfId="0" applyNumberFormat="1" applyFont="1" applyFill="1" applyBorder="1" applyAlignment="1" applyProtection="1">
      <alignment vertical="center" wrapText="1"/>
      <protection/>
    </xf>
    <xf numFmtId="3" fontId="13" fillId="0" borderId="60" xfId="0" applyNumberFormat="1" applyFont="1" applyFill="1" applyBorder="1" applyAlignment="1" applyProtection="1">
      <alignment vertical="center" wrapText="1"/>
      <protection/>
    </xf>
    <xf numFmtId="3" fontId="14" fillId="0" borderId="61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/>
      <protection/>
    </xf>
    <xf numFmtId="3" fontId="13" fillId="0" borderId="53" xfId="0" applyNumberFormat="1" applyFont="1" applyFill="1" applyBorder="1" applyAlignment="1" applyProtection="1">
      <alignment horizontal="right" vertical="center" wrapText="1"/>
      <protection/>
    </xf>
    <xf numFmtId="4" fontId="14" fillId="0" borderId="53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/>
      <protection/>
    </xf>
    <xf numFmtId="4" fontId="13" fillId="0" borderId="58" xfId="0" applyNumberFormat="1" applyFont="1" applyFill="1" applyBorder="1" applyAlignment="1" applyProtection="1">
      <alignment horizontal="right" vertical="center" wrapText="1"/>
      <protection/>
    </xf>
    <xf numFmtId="4" fontId="15" fillId="0" borderId="60" xfId="0" applyNumberFormat="1" applyFont="1" applyFill="1" applyBorder="1" applyAlignment="1" applyProtection="1">
      <alignment vertical="center" wrapText="1"/>
      <protection/>
    </xf>
    <xf numFmtId="4" fontId="14" fillId="0" borderId="60" xfId="0" applyNumberFormat="1" applyFont="1" applyFill="1" applyBorder="1" applyAlignment="1" applyProtection="1">
      <alignment vertical="center" wrapText="1"/>
      <protection/>
    </xf>
    <xf numFmtId="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/>
      <protection/>
    </xf>
    <xf numFmtId="4" fontId="14" fillId="0" borderId="61" xfId="0" applyNumberFormat="1" applyFont="1" applyFill="1" applyBorder="1" applyAlignment="1" applyProtection="1">
      <alignment vertical="center" wrapText="1"/>
      <protection/>
    </xf>
    <xf numFmtId="164" fontId="13" fillId="0" borderId="51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center" wrapText="1"/>
      <protection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 indent="1"/>
      <protection/>
    </xf>
    <xf numFmtId="0" fontId="22" fillId="0" borderId="47" xfId="0" applyFont="1" applyBorder="1" applyAlignment="1" applyProtection="1">
      <alignment horizontal="center" wrapText="1"/>
      <protection/>
    </xf>
    <xf numFmtId="0" fontId="13" fillId="0" borderId="47" xfId="59" applyFont="1" applyFill="1" applyBorder="1" applyAlignment="1" applyProtection="1">
      <alignment horizontal="left" vertical="center" wrapText="1" indent="1"/>
      <protection/>
    </xf>
    <xf numFmtId="164" fontId="1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39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30" fillId="0" borderId="62" xfId="59" applyFont="1" applyFill="1" applyBorder="1" applyAlignment="1" applyProtection="1">
      <alignment horizontal="left" vertic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31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51" xfId="59" applyFont="1" applyFill="1" applyBorder="1" applyAlignment="1" applyProtection="1">
      <alignment horizontal="center" vertical="center" wrapText="1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 wrapText="1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right" wrapText="1"/>
      <protection/>
    </xf>
    <xf numFmtId="164" fontId="3" fillId="0" borderId="50" xfId="0" applyNumberFormat="1" applyFont="1" applyFill="1" applyBorder="1" applyAlignment="1" applyProtection="1">
      <alignment horizontal="center" vertical="center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95" xfId="0" applyNumberFormat="1" applyFill="1" applyBorder="1" applyAlignment="1" applyProtection="1">
      <alignment horizontal="left" vertical="center" wrapText="1"/>
      <protection locked="0"/>
    </xf>
    <xf numFmtId="164" fontId="0" fillId="0" borderId="42" xfId="0" applyNumberFormat="1" applyFill="1" applyBorder="1" applyAlignment="1" applyProtection="1">
      <alignment horizontal="left" vertical="center" wrapText="1"/>
      <protection locked="0"/>
    </xf>
    <xf numFmtId="164" fontId="0" fillId="0" borderId="92" xfId="0" applyNumberFormat="1" applyFill="1" applyBorder="1" applyAlignment="1" applyProtection="1">
      <alignment horizontal="left" vertical="center" wrapText="1"/>
      <protection locked="0"/>
    </xf>
    <xf numFmtId="164" fontId="3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53" xfId="0" applyNumberFormat="1" applyFont="1" applyFill="1" applyBorder="1" applyAlignment="1" applyProtection="1">
      <alignment horizontal="center" vertical="center"/>
      <protection/>
    </xf>
    <xf numFmtId="168" fontId="25" fillId="0" borderId="62" xfId="0" applyNumberFormat="1" applyFont="1" applyFill="1" applyBorder="1" applyAlignment="1" applyProtection="1">
      <alignment horizontal="left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97" xfId="0" applyFont="1" applyFill="1" applyBorder="1" applyAlignment="1" applyProtection="1" quotePrefix="1">
      <alignment horizontal="center" vertical="center"/>
      <protection locked="0"/>
    </xf>
    <xf numFmtId="0" fontId="7" fillId="0" borderId="92" xfId="0" applyFont="1" applyFill="1" applyBorder="1" applyAlignment="1" applyProtection="1" quotePrefix="1">
      <alignment horizontal="center" vertical="center"/>
      <protection locked="0"/>
    </xf>
    <xf numFmtId="0" fontId="28" fillId="0" borderId="0" xfId="60" applyFont="1" applyFill="1" applyAlignment="1" applyProtection="1">
      <alignment horizontal="center"/>
      <protection locked="0"/>
    </xf>
    <xf numFmtId="0" fontId="6" fillId="0" borderId="0" xfId="60" applyFont="1" applyFill="1" applyAlignment="1">
      <alignment horizontal="center" wrapText="1"/>
      <protection/>
    </xf>
    <xf numFmtId="0" fontId="6" fillId="0" borderId="0" xfId="60" applyFont="1" applyFill="1" applyAlignment="1">
      <alignment horizontal="center"/>
      <protection/>
    </xf>
    <xf numFmtId="0" fontId="6" fillId="0" borderId="99" xfId="60" applyFont="1" applyFill="1" applyBorder="1" applyAlignment="1">
      <alignment horizontal="center" vertical="center"/>
      <protection/>
    </xf>
    <xf numFmtId="0" fontId="6" fillId="0" borderId="100" xfId="60" applyFont="1" applyFill="1" applyBorder="1" applyAlignment="1">
      <alignment horizontal="center" vertical="center"/>
      <protection/>
    </xf>
    <xf numFmtId="0" fontId="6" fillId="0" borderId="101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28" fillId="0" borderId="0" xfId="60" applyFont="1" applyFill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5" fillId="0" borderId="39" xfId="60" applyFont="1" applyFill="1" applyBorder="1" applyAlignment="1">
      <alignment horizontal="right"/>
      <protection/>
    </xf>
    <xf numFmtId="0" fontId="3" fillId="0" borderId="31" xfId="60" applyFont="1" applyFill="1" applyBorder="1" applyAlignment="1" quotePrefix="1">
      <alignment horizontal="center" vertical="center" wrapText="1"/>
      <protection/>
    </xf>
    <xf numFmtId="0" fontId="3" fillId="0" borderId="19" xfId="60" applyFont="1" applyFill="1" applyBorder="1" applyAlignment="1" quotePrefix="1">
      <alignment horizontal="center" vertical="center" wrapText="1"/>
      <protection/>
    </xf>
    <xf numFmtId="0" fontId="3" fillId="0" borderId="4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3" fillId="0" borderId="89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right"/>
      <protection/>
    </xf>
    <xf numFmtId="0" fontId="7" fillId="0" borderId="50" xfId="0" applyFont="1" applyFill="1" applyBorder="1" applyAlignment="1">
      <alignment horizontal="left" vertical="center" indent="2"/>
    </xf>
    <xf numFmtId="0" fontId="7" fillId="0" borderId="47" xfId="0" applyFont="1" applyFill="1" applyBorder="1" applyAlignment="1">
      <alignment horizontal="left" vertical="center" indent="2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mint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274" t="s">
        <v>390</v>
      </c>
    </row>
    <row r="3" ht="15.75">
      <c r="A3" s="275" t="s">
        <v>403</v>
      </c>
    </row>
    <row r="4" ht="12.75">
      <c r="A4" s="273"/>
    </row>
    <row r="5" spans="1:2" s="131" customFormat="1" ht="12.75">
      <c r="A5" s="277" t="s">
        <v>327</v>
      </c>
      <c r="B5" s="277" t="s">
        <v>405</v>
      </c>
    </row>
    <row r="6" spans="1:2" ht="12.75">
      <c r="A6" s="277" t="s">
        <v>148</v>
      </c>
      <c r="B6" s="277" t="s">
        <v>406</v>
      </c>
    </row>
    <row r="7" spans="1:2" ht="12.75">
      <c r="A7" s="277" t="s">
        <v>330</v>
      </c>
      <c r="B7" s="277" t="s">
        <v>407</v>
      </c>
    </row>
    <row r="8" ht="12.75">
      <c r="A8" s="276"/>
    </row>
    <row r="9" ht="15.75">
      <c r="A9" s="275" t="s">
        <v>399</v>
      </c>
    </row>
    <row r="10" ht="12.75">
      <c r="A10" s="276"/>
    </row>
    <row r="11" spans="1:2" ht="12.75">
      <c r="A11" s="277" t="s">
        <v>420</v>
      </c>
      <c r="B11" s="277" t="s">
        <v>408</v>
      </c>
    </row>
    <row r="12" spans="1:2" s="131" customFormat="1" ht="12.75">
      <c r="A12" s="277" t="s">
        <v>391</v>
      </c>
      <c r="B12" s="277" t="s">
        <v>409</v>
      </c>
    </row>
    <row r="13" spans="1:2" ht="12.75">
      <c r="A13" s="277" t="s">
        <v>421</v>
      </c>
      <c r="B13" s="277" t="s">
        <v>410</v>
      </c>
    </row>
    <row r="14" ht="12.75">
      <c r="A14" s="276"/>
    </row>
    <row r="15" ht="14.25">
      <c r="A15" s="278" t="s">
        <v>400</v>
      </c>
    </row>
    <row r="16" ht="12.75">
      <c r="A16" s="276"/>
    </row>
    <row r="17" spans="1:2" ht="12.75">
      <c r="A17" t="s">
        <v>422</v>
      </c>
      <c r="B17" t="s">
        <v>408</v>
      </c>
    </row>
    <row r="18" spans="1:2" ht="12.75">
      <c r="A18" t="s">
        <v>392</v>
      </c>
      <c r="B18" t="s">
        <v>409</v>
      </c>
    </row>
    <row r="19" spans="1:2" ht="12.75">
      <c r="A19" t="s">
        <v>423</v>
      </c>
      <c r="B19" t="s">
        <v>410</v>
      </c>
    </row>
    <row r="20" ht="12.75">
      <c r="A20" s="276"/>
    </row>
    <row r="21" ht="15.75">
      <c r="A21" s="275" t="s">
        <v>404</v>
      </c>
    </row>
    <row r="22" ht="12.75">
      <c r="A22" s="273"/>
    </row>
    <row r="23" spans="1:2" ht="12.75">
      <c r="A23" s="277" t="s">
        <v>169</v>
      </c>
      <c r="B23" s="277" t="s">
        <v>411</v>
      </c>
    </row>
    <row r="24" spans="1:2" ht="12.75">
      <c r="A24" s="277" t="s">
        <v>149</v>
      </c>
      <c r="B24" s="277" t="s">
        <v>412</v>
      </c>
    </row>
    <row r="25" spans="1:2" ht="12.75">
      <c r="A25" s="277" t="s">
        <v>150</v>
      </c>
      <c r="B25" s="277" t="s">
        <v>413</v>
      </c>
    </row>
    <row r="26" ht="12.75">
      <c r="A26" s="276"/>
    </row>
    <row r="27" ht="15.75">
      <c r="A27" s="275" t="s">
        <v>401</v>
      </c>
    </row>
    <row r="28" ht="12.75">
      <c r="A28" s="276"/>
    </row>
    <row r="29" spans="1:2" ht="12.75">
      <c r="A29" s="277" t="s">
        <v>393</v>
      </c>
      <c r="B29" s="277" t="s">
        <v>414</v>
      </c>
    </row>
    <row r="30" spans="1:2" ht="12.75">
      <c r="A30" s="277" t="s">
        <v>394</v>
      </c>
      <c r="B30" s="277" t="s">
        <v>415</v>
      </c>
    </row>
    <row r="31" spans="1:2" ht="12.75">
      <c r="A31" s="277" t="s">
        <v>395</v>
      </c>
      <c r="B31" s="277" t="s">
        <v>416</v>
      </c>
    </row>
    <row r="32" ht="12.75">
      <c r="A32" s="276"/>
    </row>
    <row r="33" ht="15.75">
      <c r="A33" s="279" t="s">
        <v>402</v>
      </c>
    </row>
    <row r="34" ht="12.75">
      <c r="A34" s="276"/>
    </row>
    <row r="35" spans="1:2" ht="12.75">
      <c r="A35" s="277" t="s">
        <v>396</v>
      </c>
      <c r="B35" s="277" t="s">
        <v>417</v>
      </c>
    </row>
    <row r="36" spans="1:2" ht="12.75">
      <c r="A36" s="277" t="s">
        <v>397</v>
      </c>
      <c r="B36" s="277" t="s">
        <v>418</v>
      </c>
    </row>
    <row r="37" spans="1:2" ht="12.75">
      <c r="A37" s="277" t="s">
        <v>398</v>
      </c>
      <c r="B37" s="277" t="s">
        <v>419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2" sqref="F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65"/>
      <c r="B1" s="166"/>
      <c r="C1" s="224"/>
      <c r="D1" s="224"/>
      <c r="E1" s="224"/>
      <c r="F1" s="222" t="s">
        <v>600</v>
      </c>
    </row>
    <row r="2" spans="1:6" s="85" customFormat="1" ht="25.5" customHeight="1">
      <c r="A2" s="705" t="s">
        <v>335</v>
      </c>
      <c r="B2" s="706"/>
      <c r="C2" s="707" t="s">
        <v>536</v>
      </c>
      <c r="D2" s="708"/>
      <c r="E2" s="709"/>
      <c r="F2" s="225" t="s">
        <v>53</v>
      </c>
    </row>
    <row r="3" spans="1:6" s="85" customFormat="1" ht="16.5" thickBot="1">
      <c r="A3" s="169" t="s">
        <v>334</v>
      </c>
      <c r="B3" s="170"/>
      <c r="C3" s="720" t="s">
        <v>367</v>
      </c>
      <c r="D3" s="721"/>
      <c r="E3" s="721"/>
      <c r="F3" s="226" t="s">
        <v>377</v>
      </c>
    </row>
    <row r="4" spans="1:6" s="86" customFormat="1" ht="15.75" customHeight="1" thickBot="1">
      <c r="A4" s="171"/>
      <c r="B4" s="171"/>
      <c r="C4" s="171"/>
      <c r="D4" s="171"/>
      <c r="E4" s="171"/>
      <c r="F4" s="172" t="s">
        <v>41</v>
      </c>
    </row>
    <row r="5" spans="1:6" ht="13.5" thickBot="1">
      <c r="A5" s="712" t="s">
        <v>336</v>
      </c>
      <c r="B5" s="713"/>
      <c r="C5" s="716" t="s">
        <v>42</v>
      </c>
      <c r="D5" s="332" t="s">
        <v>432</v>
      </c>
      <c r="E5" s="332" t="s">
        <v>433</v>
      </c>
      <c r="F5" s="703" t="s">
        <v>386</v>
      </c>
    </row>
    <row r="6" spans="1:6" ht="13.5" thickBot="1">
      <c r="A6" s="714"/>
      <c r="B6" s="715"/>
      <c r="C6" s="717"/>
      <c r="D6" s="718" t="s">
        <v>443</v>
      </c>
      <c r="E6" s="719"/>
      <c r="F6" s="704"/>
    </row>
    <row r="7" spans="1:6" s="81" customFormat="1" ht="12.75" customHeight="1" thickBot="1">
      <c r="A7" s="161">
        <v>1</v>
      </c>
      <c r="B7" s="162">
        <v>2</v>
      </c>
      <c r="C7" s="162">
        <v>3</v>
      </c>
      <c r="D7" s="333">
        <v>4</v>
      </c>
      <c r="E7" s="333">
        <v>5</v>
      </c>
      <c r="F7" s="163">
        <v>6</v>
      </c>
    </row>
    <row r="8" spans="1:6" s="81" customFormat="1" ht="15.75" customHeight="1" thickBot="1">
      <c r="A8" s="173"/>
      <c r="B8" s="174"/>
      <c r="C8" s="174" t="s">
        <v>43</v>
      </c>
      <c r="D8" s="174"/>
      <c r="E8" s="174"/>
      <c r="F8" s="175"/>
    </row>
    <row r="9" spans="1:6" s="87" customFormat="1" ht="12" customHeight="1" thickBot="1">
      <c r="A9" s="161" t="s">
        <v>3</v>
      </c>
      <c r="B9" s="176"/>
      <c r="C9" s="177" t="s">
        <v>353</v>
      </c>
      <c r="D9" s="106">
        <f>SUM(D10:D17)</f>
        <v>0</v>
      </c>
      <c r="E9" s="106">
        <f>SUM(E10:E17)</f>
        <v>0</v>
      </c>
      <c r="F9" s="106">
        <f>SUM(F10:F17)</f>
        <v>0</v>
      </c>
    </row>
    <row r="10" spans="1:6" s="87" customFormat="1" ht="12" customHeight="1">
      <c r="A10" s="181"/>
      <c r="B10" s="179" t="s">
        <v>92</v>
      </c>
      <c r="C10" s="15" t="s">
        <v>182</v>
      </c>
      <c r="D10" s="38"/>
      <c r="E10" s="38"/>
      <c r="F10" s="38"/>
    </row>
    <row r="11" spans="1:6" s="87" customFormat="1" ht="12" customHeight="1">
      <c r="A11" s="178"/>
      <c r="B11" s="179" t="s">
        <v>93</v>
      </c>
      <c r="C11" s="9" t="s">
        <v>183</v>
      </c>
      <c r="D11" s="37"/>
      <c r="E11" s="37"/>
      <c r="F11" s="37"/>
    </row>
    <row r="12" spans="1:6" s="87" customFormat="1" ht="12" customHeight="1">
      <c r="A12" s="178"/>
      <c r="B12" s="179" t="s">
        <v>94</v>
      </c>
      <c r="C12" s="9" t="s">
        <v>184</v>
      </c>
      <c r="D12" s="37"/>
      <c r="E12" s="37"/>
      <c r="F12" s="37"/>
    </row>
    <row r="13" spans="1:6" s="87" customFormat="1" ht="12" customHeight="1">
      <c r="A13" s="178"/>
      <c r="B13" s="179" t="s">
        <v>95</v>
      </c>
      <c r="C13" s="9" t="s">
        <v>185</v>
      </c>
      <c r="D13" s="37"/>
      <c r="E13" s="37"/>
      <c r="F13" s="37"/>
    </row>
    <row r="14" spans="1:6" s="87" customFormat="1" ht="12" customHeight="1">
      <c r="A14" s="178"/>
      <c r="B14" s="179" t="s">
        <v>143</v>
      </c>
      <c r="C14" s="8" t="s">
        <v>186</v>
      </c>
      <c r="D14" s="37"/>
      <c r="E14" s="37"/>
      <c r="F14" s="37"/>
    </row>
    <row r="15" spans="1:6" s="87" customFormat="1" ht="12" customHeight="1">
      <c r="A15" s="183"/>
      <c r="B15" s="179" t="s">
        <v>96</v>
      </c>
      <c r="C15" s="9" t="s">
        <v>187</v>
      </c>
      <c r="D15" s="39"/>
      <c r="E15" s="39"/>
      <c r="F15" s="39"/>
    </row>
    <row r="16" spans="1:6" s="88" customFormat="1" ht="12" customHeight="1">
      <c r="A16" s="178"/>
      <c r="B16" s="179" t="s">
        <v>97</v>
      </c>
      <c r="C16" s="9" t="s">
        <v>354</v>
      </c>
      <c r="D16" s="37"/>
      <c r="E16" s="37"/>
      <c r="F16" s="37"/>
    </row>
    <row r="17" spans="1:6" s="88" customFormat="1" ht="12" customHeight="1" thickBot="1">
      <c r="A17" s="184"/>
      <c r="B17" s="185" t="s">
        <v>106</v>
      </c>
      <c r="C17" s="8" t="s">
        <v>332</v>
      </c>
      <c r="D17" s="40"/>
      <c r="E17" s="40"/>
      <c r="F17" s="40"/>
    </row>
    <row r="18" spans="1:6" s="87" customFormat="1" ht="12" customHeight="1" thickBot="1">
      <c r="A18" s="161" t="s">
        <v>4</v>
      </c>
      <c r="B18" s="176"/>
      <c r="C18" s="177" t="s">
        <v>355</v>
      </c>
      <c r="D18" s="106">
        <f>SUM(D19:D22)</f>
        <v>0</v>
      </c>
      <c r="E18" s="106">
        <f>SUM(E19:E22)</f>
        <v>0</v>
      </c>
      <c r="F18" s="106">
        <f>SUM(F19:F22)</f>
        <v>0</v>
      </c>
    </row>
    <row r="19" spans="1:6" s="88" customFormat="1" ht="12" customHeight="1">
      <c r="A19" s="178"/>
      <c r="B19" s="179" t="s">
        <v>98</v>
      </c>
      <c r="C19" s="11" t="s">
        <v>112</v>
      </c>
      <c r="D19" s="37"/>
      <c r="E19" s="37"/>
      <c r="F19" s="37"/>
    </row>
    <row r="20" spans="1:6" s="88" customFormat="1" ht="12" customHeight="1">
      <c r="A20" s="178"/>
      <c r="B20" s="179" t="s">
        <v>99</v>
      </c>
      <c r="C20" s="9" t="s">
        <v>113</v>
      </c>
      <c r="D20" s="37"/>
      <c r="E20" s="37"/>
      <c r="F20" s="37"/>
    </row>
    <row r="21" spans="1:6" s="88" customFormat="1" ht="12" customHeight="1">
      <c r="A21" s="178"/>
      <c r="B21" s="179" t="s">
        <v>100</v>
      </c>
      <c r="C21" s="9" t="s">
        <v>356</v>
      </c>
      <c r="D21" s="37"/>
      <c r="E21" s="37"/>
      <c r="F21" s="37"/>
    </row>
    <row r="22" spans="1:6" s="88" customFormat="1" ht="12" customHeight="1" thickBot="1">
      <c r="A22" s="178"/>
      <c r="B22" s="179" t="s">
        <v>101</v>
      </c>
      <c r="C22" s="9" t="s">
        <v>114</v>
      </c>
      <c r="D22" s="37"/>
      <c r="E22" s="37"/>
      <c r="F22" s="37"/>
    </row>
    <row r="23" spans="1:6" s="88" customFormat="1" ht="12" customHeight="1" thickBot="1">
      <c r="A23" s="164" t="s">
        <v>5</v>
      </c>
      <c r="B23" s="96"/>
      <c r="C23" s="96" t="s">
        <v>357</v>
      </c>
      <c r="D23" s="141"/>
      <c r="E23" s="141"/>
      <c r="F23" s="141"/>
    </row>
    <row r="24" spans="1:6" s="88" customFormat="1" ht="12" customHeight="1" thickBot="1">
      <c r="A24" s="164" t="s">
        <v>6</v>
      </c>
      <c r="B24" s="96"/>
      <c r="C24" s="96" t="s">
        <v>378</v>
      </c>
      <c r="D24" s="141"/>
      <c r="E24" s="141"/>
      <c r="F24" s="141"/>
    </row>
    <row r="25" spans="1:6" s="87" customFormat="1" ht="12" customHeight="1" thickBot="1">
      <c r="A25" s="164" t="s">
        <v>7</v>
      </c>
      <c r="B25" s="176"/>
      <c r="C25" s="96" t="s">
        <v>379</v>
      </c>
      <c r="D25" s="141"/>
      <c r="E25" s="141"/>
      <c r="F25" s="141"/>
    </row>
    <row r="26" spans="1:6" s="87" customFormat="1" ht="12" customHeight="1" thickBot="1">
      <c r="A26" s="161" t="s">
        <v>8</v>
      </c>
      <c r="B26" s="146"/>
      <c r="C26" s="96" t="s">
        <v>381</v>
      </c>
      <c r="D26" s="233">
        <f>+D27+D28</f>
        <v>0</v>
      </c>
      <c r="E26" s="233">
        <f>+E27+E28</f>
        <v>0</v>
      </c>
      <c r="F26" s="233">
        <f>+F27+F28</f>
        <v>0</v>
      </c>
    </row>
    <row r="27" spans="1:6" s="87" customFormat="1" ht="12" customHeight="1">
      <c r="A27" s="181"/>
      <c r="B27" s="142" t="s">
        <v>79</v>
      </c>
      <c r="C27" s="119" t="s">
        <v>68</v>
      </c>
      <c r="D27" s="230"/>
      <c r="E27" s="230"/>
      <c r="F27" s="230"/>
    </row>
    <row r="28" spans="1:6" s="87" customFormat="1" ht="12" customHeight="1" thickBot="1">
      <c r="A28" s="187"/>
      <c r="B28" s="144" t="s">
        <v>80</v>
      </c>
      <c r="C28" s="121" t="s">
        <v>360</v>
      </c>
      <c r="D28" s="231"/>
      <c r="E28" s="231"/>
      <c r="F28" s="231"/>
    </row>
    <row r="29" spans="1:6" s="88" customFormat="1" ht="12" customHeight="1" thickBot="1">
      <c r="A29" s="195" t="s">
        <v>9</v>
      </c>
      <c r="B29" s="196"/>
      <c r="C29" s="96" t="s">
        <v>380</v>
      </c>
      <c r="D29" s="141">
        <v>53899</v>
      </c>
      <c r="E29" s="141">
        <v>44004</v>
      </c>
      <c r="F29" s="141">
        <v>36208</v>
      </c>
    </row>
    <row r="30" spans="1:6" s="88" customFormat="1" ht="12" customHeight="1" thickBot="1">
      <c r="A30" s="195" t="s">
        <v>10</v>
      </c>
      <c r="B30" s="603"/>
      <c r="C30" s="604" t="s">
        <v>560</v>
      </c>
      <c r="D30" s="236"/>
      <c r="E30" s="236"/>
      <c r="F30" s="236"/>
    </row>
    <row r="31" spans="1:6" s="88" customFormat="1" ht="15" customHeight="1" thickBot="1">
      <c r="A31" s="195" t="s">
        <v>11</v>
      </c>
      <c r="B31" s="200"/>
      <c r="C31" s="201" t="s">
        <v>561</v>
      </c>
      <c r="D31" s="202">
        <f>SUM(D9,D18,D23,D24,D25,D26,D29,D30)</f>
        <v>53899</v>
      </c>
      <c r="E31" s="202">
        <f>SUM(E9,E18,E23,E24,E25,E26,E29,E30)</f>
        <v>44004</v>
      </c>
      <c r="F31" s="202">
        <f>SUM(F9,F18,F23,F24,F25,F26,F29,F30)</f>
        <v>36208</v>
      </c>
    </row>
    <row r="32" spans="1:6" s="88" customFormat="1" ht="15" customHeight="1">
      <c r="A32" s="203"/>
      <c r="B32" s="203"/>
      <c r="C32" s="204"/>
      <c r="D32" s="204"/>
      <c r="E32" s="204"/>
      <c r="F32" s="205"/>
    </row>
    <row r="33" spans="1:6" ht="13.5" thickBot="1">
      <c r="A33" s="206"/>
      <c r="B33" s="207"/>
      <c r="C33" s="207"/>
      <c r="D33" s="207"/>
      <c r="E33" s="207"/>
      <c r="F33" s="207"/>
    </row>
    <row r="34" spans="1:6" s="81" customFormat="1" ht="16.5" customHeight="1" thickBot="1">
      <c r="A34" s="208"/>
      <c r="B34" s="209"/>
      <c r="C34" s="210" t="s">
        <v>49</v>
      </c>
      <c r="D34" s="210"/>
      <c r="E34" s="210"/>
      <c r="F34" s="211"/>
    </row>
    <row r="35" spans="1:6" s="89" customFormat="1" ht="12" customHeight="1" thickBot="1">
      <c r="A35" s="164" t="s">
        <v>3</v>
      </c>
      <c r="B35" s="34"/>
      <c r="C35" s="44" t="s">
        <v>254</v>
      </c>
      <c r="D35" s="106">
        <f>SUM(D36:D40)</f>
        <v>53899</v>
      </c>
      <c r="E35" s="106">
        <f>SUM(E36:E40)</f>
        <v>44004</v>
      </c>
      <c r="F35" s="106">
        <f>SUM(F36:F40)</f>
        <v>36128</v>
      </c>
    </row>
    <row r="36" spans="1:6" ht="12" customHeight="1">
      <c r="A36" s="212"/>
      <c r="B36" s="140" t="s">
        <v>92</v>
      </c>
      <c r="C36" s="11" t="s">
        <v>34</v>
      </c>
      <c r="D36" s="113">
        <v>23190</v>
      </c>
      <c r="E36" s="113">
        <v>24060</v>
      </c>
      <c r="F36" s="113">
        <v>22808</v>
      </c>
    </row>
    <row r="37" spans="1:6" ht="12" customHeight="1">
      <c r="A37" s="213"/>
      <c r="B37" s="135" t="s">
        <v>93</v>
      </c>
      <c r="C37" s="9" t="s">
        <v>255</v>
      </c>
      <c r="D37" s="232">
        <v>6261</v>
      </c>
      <c r="E37" s="232">
        <v>6496</v>
      </c>
      <c r="F37" s="232">
        <v>5914</v>
      </c>
    </row>
    <row r="38" spans="1:6" ht="12" customHeight="1">
      <c r="A38" s="213"/>
      <c r="B38" s="135" t="s">
        <v>94</v>
      </c>
      <c r="C38" s="9" t="s">
        <v>133</v>
      </c>
      <c r="D38" s="232">
        <v>24448</v>
      </c>
      <c r="E38" s="232">
        <v>13448</v>
      </c>
      <c r="F38" s="232">
        <v>7406</v>
      </c>
    </row>
    <row r="39" spans="1:6" ht="12" customHeight="1">
      <c r="A39" s="213"/>
      <c r="B39" s="135" t="s">
        <v>95</v>
      </c>
      <c r="C39" s="9" t="s">
        <v>256</v>
      </c>
      <c r="D39" s="232"/>
      <c r="E39" s="232"/>
      <c r="F39" s="232"/>
    </row>
    <row r="40" spans="1:6" ht="12" customHeight="1" thickBot="1">
      <c r="A40" s="213"/>
      <c r="B40" s="135" t="s">
        <v>105</v>
      </c>
      <c r="C40" s="9" t="s">
        <v>257</v>
      </c>
      <c r="D40" s="232"/>
      <c r="E40" s="232"/>
      <c r="F40" s="232"/>
    </row>
    <row r="41" spans="1:6" ht="12" customHeight="1" thickBot="1">
      <c r="A41" s="164" t="s">
        <v>4</v>
      </c>
      <c r="B41" s="34"/>
      <c r="C41" s="44" t="s">
        <v>363</v>
      </c>
      <c r="D41" s="235">
        <f>SUM(D42:D45)</f>
        <v>0</v>
      </c>
      <c r="E41" s="235">
        <f>SUM(E42:E45)</f>
        <v>0</v>
      </c>
      <c r="F41" s="235">
        <f>SUM(F42:F45)</f>
        <v>0</v>
      </c>
    </row>
    <row r="42" spans="1:6" s="89" customFormat="1" ht="12" customHeight="1">
      <c r="A42" s="212"/>
      <c r="B42" s="140" t="s">
        <v>98</v>
      </c>
      <c r="C42" s="11" t="s">
        <v>260</v>
      </c>
      <c r="D42" s="113"/>
      <c r="E42" s="113"/>
      <c r="F42" s="113"/>
    </row>
    <row r="43" spans="1:6" ht="12" customHeight="1">
      <c r="A43" s="213"/>
      <c r="B43" s="135" t="s">
        <v>99</v>
      </c>
      <c r="C43" s="9" t="s">
        <v>261</v>
      </c>
      <c r="D43" s="232"/>
      <c r="E43" s="232"/>
      <c r="F43" s="232"/>
    </row>
    <row r="44" spans="1:6" ht="12" customHeight="1">
      <c r="A44" s="213"/>
      <c r="B44" s="135" t="s">
        <v>100</v>
      </c>
      <c r="C44" s="9" t="s">
        <v>268</v>
      </c>
      <c r="D44" s="232"/>
      <c r="E44" s="232"/>
      <c r="F44" s="232"/>
    </row>
    <row r="45" spans="1:6" ht="12" customHeight="1" thickBot="1">
      <c r="A45" s="213"/>
      <c r="B45" s="135" t="s">
        <v>101</v>
      </c>
      <c r="C45" s="9" t="s">
        <v>50</v>
      </c>
      <c r="D45" s="232"/>
      <c r="E45" s="232"/>
      <c r="F45" s="232"/>
    </row>
    <row r="46" spans="1:6" ht="12" customHeight="1" thickBot="1">
      <c r="A46" s="164" t="s">
        <v>5</v>
      </c>
      <c r="B46" s="34"/>
      <c r="C46" s="44" t="s">
        <v>365</v>
      </c>
      <c r="D46" s="141"/>
      <c r="E46" s="141"/>
      <c r="F46" s="141"/>
    </row>
    <row r="47" spans="1:6" ht="12" customHeight="1" thickBot="1">
      <c r="A47" s="164" t="s">
        <v>6</v>
      </c>
      <c r="B47" s="34"/>
      <c r="C47" s="44" t="s">
        <v>562</v>
      </c>
      <c r="D47" s="141"/>
      <c r="E47" s="141"/>
      <c r="F47" s="141">
        <v>80</v>
      </c>
    </row>
    <row r="48" spans="1:6" ht="15" customHeight="1" thickBot="1">
      <c r="A48" s="164" t="s">
        <v>7</v>
      </c>
      <c r="B48" s="189"/>
      <c r="C48" s="215" t="s">
        <v>366</v>
      </c>
      <c r="D48" s="79">
        <f>+D35+D41+D46+D47</f>
        <v>53899</v>
      </c>
      <c r="E48" s="79">
        <f>+E35+E41+E46+E47</f>
        <v>44004</v>
      </c>
      <c r="F48" s="79">
        <f>+F35+F41+F46+F47</f>
        <v>36208</v>
      </c>
    </row>
    <row r="49" spans="1:6" ht="13.5" thickBot="1">
      <c r="A49" s="216"/>
      <c r="B49" s="217"/>
      <c r="C49" s="217"/>
      <c r="D49" s="217"/>
      <c r="E49" s="217"/>
      <c r="F49" s="217"/>
    </row>
    <row r="50" spans="1:6" ht="15" customHeight="1" thickBot="1">
      <c r="A50" s="218" t="s">
        <v>351</v>
      </c>
      <c r="B50" s="219"/>
      <c r="C50" s="220"/>
      <c r="D50" s="92">
        <v>9</v>
      </c>
      <c r="E50" s="92">
        <v>9</v>
      </c>
      <c r="F50" s="92">
        <v>9</v>
      </c>
    </row>
    <row r="51" spans="1:6" ht="14.25" customHeight="1" thickBot="1">
      <c r="A51" s="218" t="s">
        <v>352</v>
      </c>
      <c r="B51" s="219"/>
      <c r="C51" s="220"/>
      <c r="D51" s="92"/>
      <c r="E51" s="92"/>
      <c r="F51" s="92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G2" sqref="G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65"/>
      <c r="B1" s="166"/>
      <c r="C1" s="224"/>
      <c r="D1" s="224"/>
      <c r="E1" s="224"/>
      <c r="F1" s="222" t="s">
        <v>596</v>
      </c>
    </row>
    <row r="2" spans="1:6" s="85" customFormat="1" ht="25.5" customHeight="1">
      <c r="A2" s="705" t="s">
        <v>335</v>
      </c>
      <c r="B2" s="706"/>
      <c r="C2" s="707"/>
      <c r="D2" s="708"/>
      <c r="E2" s="709"/>
      <c r="F2" s="225" t="s">
        <v>53</v>
      </c>
    </row>
    <row r="3" spans="1:6" s="85" customFormat="1" ht="16.5" thickBot="1">
      <c r="A3" s="169" t="s">
        <v>334</v>
      </c>
      <c r="B3" s="170"/>
      <c r="C3" s="710" t="s">
        <v>577</v>
      </c>
      <c r="D3" s="711"/>
      <c r="E3" s="711"/>
      <c r="F3" s="226"/>
    </row>
    <row r="4" spans="1:6" s="86" customFormat="1" ht="15.75" customHeight="1" thickBot="1">
      <c r="A4" s="171"/>
      <c r="B4" s="171"/>
      <c r="C4" s="171"/>
      <c r="D4" s="171"/>
      <c r="E4" s="171"/>
      <c r="F4" s="172" t="s">
        <v>41</v>
      </c>
    </row>
    <row r="5" spans="1:6" ht="13.5" thickBot="1">
      <c r="A5" s="712" t="s">
        <v>336</v>
      </c>
      <c r="B5" s="713"/>
      <c r="C5" s="716" t="s">
        <v>42</v>
      </c>
      <c r="D5" s="332" t="s">
        <v>432</v>
      </c>
      <c r="E5" s="332" t="s">
        <v>433</v>
      </c>
      <c r="F5" s="703" t="s">
        <v>386</v>
      </c>
    </row>
    <row r="6" spans="1:6" ht="13.5" thickBot="1">
      <c r="A6" s="714"/>
      <c r="B6" s="715"/>
      <c r="C6" s="717"/>
      <c r="D6" s="718" t="s">
        <v>443</v>
      </c>
      <c r="E6" s="719"/>
      <c r="F6" s="704"/>
    </row>
    <row r="7" spans="1:6" s="81" customFormat="1" ht="12.75" customHeight="1" thickBot="1">
      <c r="A7" s="161">
        <v>1</v>
      </c>
      <c r="B7" s="162">
        <v>2</v>
      </c>
      <c r="C7" s="162">
        <v>3</v>
      </c>
      <c r="D7" s="333">
        <v>4</v>
      </c>
      <c r="E7" s="333">
        <v>5</v>
      </c>
      <c r="F7" s="163">
        <v>6</v>
      </c>
    </row>
    <row r="8" spans="1:6" s="81" customFormat="1" ht="15.75" customHeight="1" thickBot="1">
      <c r="A8" s="173"/>
      <c r="B8" s="174"/>
      <c r="C8" s="174" t="s">
        <v>43</v>
      </c>
      <c r="D8" s="174"/>
      <c r="E8" s="174"/>
      <c r="F8" s="175"/>
    </row>
    <row r="9" spans="1:6" s="87" customFormat="1" ht="12" customHeight="1" thickBot="1">
      <c r="A9" s="161" t="s">
        <v>3</v>
      </c>
      <c r="B9" s="176"/>
      <c r="C9" s="177" t="s">
        <v>353</v>
      </c>
      <c r="D9" s="106">
        <f>SUM(D10:D17)</f>
        <v>6604</v>
      </c>
      <c r="E9" s="106">
        <f>SUM(E10:E17)</f>
        <v>5905</v>
      </c>
      <c r="F9" s="106">
        <f>SUM(F10:F17)</f>
        <v>6077</v>
      </c>
    </row>
    <row r="10" spans="1:6" s="87" customFormat="1" ht="12" customHeight="1">
      <c r="A10" s="181"/>
      <c r="B10" s="179" t="s">
        <v>92</v>
      </c>
      <c r="C10" s="15" t="s">
        <v>182</v>
      </c>
      <c r="D10" s="237"/>
      <c r="E10" s="237"/>
      <c r="F10" s="237"/>
    </row>
    <row r="11" spans="1:6" s="87" customFormat="1" ht="12" customHeight="1">
      <c r="A11" s="178"/>
      <c r="B11" s="179" t="s">
        <v>93</v>
      </c>
      <c r="C11" s="9" t="s">
        <v>183</v>
      </c>
      <c r="D11" s="232"/>
      <c r="E11" s="232"/>
      <c r="F11" s="232"/>
    </row>
    <row r="12" spans="1:6" s="87" customFormat="1" ht="12" customHeight="1">
      <c r="A12" s="178"/>
      <c r="B12" s="179" t="s">
        <v>94</v>
      </c>
      <c r="C12" s="9" t="s">
        <v>184</v>
      </c>
      <c r="D12" s="232"/>
      <c r="E12" s="232"/>
      <c r="F12" s="232"/>
    </row>
    <row r="13" spans="1:6" s="87" customFormat="1" ht="12" customHeight="1">
      <c r="A13" s="178"/>
      <c r="B13" s="179" t="s">
        <v>95</v>
      </c>
      <c r="C13" s="9" t="s">
        <v>185</v>
      </c>
      <c r="D13" s="232">
        <v>4000</v>
      </c>
      <c r="E13" s="232">
        <v>3200</v>
      </c>
      <c r="F13" s="232">
        <v>3235</v>
      </c>
    </row>
    <row r="14" spans="1:6" s="87" customFormat="1" ht="12" customHeight="1">
      <c r="A14" s="178"/>
      <c r="B14" s="179" t="s">
        <v>143</v>
      </c>
      <c r="C14" s="8" t="s">
        <v>186</v>
      </c>
      <c r="D14" s="232">
        <v>1200</v>
      </c>
      <c r="E14" s="232">
        <v>1450</v>
      </c>
      <c r="F14" s="232">
        <v>1550</v>
      </c>
    </row>
    <row r="15" spans="1:6" s="87" customFormat="1" ht="12" customHeight="1">
      <c r="A15" s="183"/>
      <c r="B15" s="179" t="s">
        <v>96</v>
      </c>
      <c r="C15" s="9" t="s">
        <v>187</v>
      </c>
      <c r="D15" s="238">
        <v>1404</v>
      </c>
      <c r="E15" s="238">
        <v>1255</v>
      </c>
      <c r="F15" s="238">
        <v>1292</v>
      </c>
    </row>
    <row r="16" spans="1:6" s="88" customFormat="1" ht="12" customHeight="1">
      <c r="A16" s="178"/>
      <c r="B16" s="179" t="s">
        <v>97</v>
      </c>
      <c r="C16" s="9" t="s">
        <v>354</v>
      </c>
      <c r="D16" s="232"/>
      <c r="E16" s="232"/>
      <c r="F16" s="232"/>
    </row>
    <row r="17" spans="1:6" s="88" customFormat="1" ht="12" customHeight="1" thickBot="1">
      <c r="A17" s="184"/>
      <c r="B17" s="185" t="s">
        <v>106</v>
      </c>
      <c r="C17" s="8" t="s">
        <v>332</v>
      </c>
      <c r="D17" s="149"/>
      <c r="E17" s="149"/>
      <c r="F17" s="149"/>
    </row>
    <row r="18" spans="1:6" s="87" customFormat="1" ht="12" customHeight="1" thickBot="1">
      <c r="A18" s="161" t="s">
        <v>4</v>
      </c>
      <c r="B18" s="176"/>
      <c r="C18" s="177" t="s">
        <v>355</v>
      </c>
      <c r="D18" s="106">
        <f>SUM(D19:D22)</f>
        <v>0</v>
      </c>
      <c r="E18" s="106">
        <f>SUM(E19:E22)</f>
        <v>0</v>
      </c>
      <c r="F18" s="106">
        <f>SUM(F19:F22)</f>
        <v>10</v>
      </c>
    </row>
    <row r="19" spans="1:6" s="88" customFormat="1" ht="12" customHeight="1">
      <c r="A19" s="178"/>
      <c r="B19" s="179" t="s">
        <v>98</v>
      </c>
      <c r="C19" s="11" t="s">
        <v>112</v>
      </c>
      <c r="D19" s="232"/>
      <c r="E19" s="232"/>
      <c r="F19" s="232">
        <v>10</v>
      </c>
    </row>
    <row r="20" spans="1:6" s="88" customFormat="1" ht="12" customHeight="1">
      <c r="A20" s="178"/>
      <c r="B20" s="179" t="s">
        <v>99</v>
      </c>
      <c r="C20" s="9" t="s">
        <v>113</v>
      </c>
      <c r="D20" s="232"/>
      <c r="E20" s="232"/>
      <c r="F20" s="232"/>
    </row>
    <row r="21" spans="1:6" s="88" customFormat="1" ht="12" customHeight="1">
      <c r="A21" s="178"/>
      <c r="B21" s="179" t="s">
        <v>100</v>
      </c>
      <c r="C21" s="9" t="s">
        <v>356</v>
      </c>
      <c r="D21" s="232"/>
      <c r="E21" s="232"/>
      <c r="F21" s="232"/>
    </row>
    <row r="22" spans="1:6" s="88" customFormat="1" ht="12" customHeight="1" thickBot="1">
      <c r="A22" s="178"/>
      <c r="B22" s="179" t="s">
        <v>101</v>
      </c>
      <c r="C22" s="9" t="s">
        <v>114</v>
      </c>
      <c r="D22" s="232"/>
      <c r="E22" s="232"/>
      <c r="F22" s="232"/>
    </row>
    <row r="23" spans="1:6" s="88" customFormat="1" ht="12" customHeight="1" thickBot="1">
      <c r="A23" s="164" t="s">
        <v>5</v>
      </c>
      <c r="B23" s="96"/>
      <c r="C23" s="96" t="s">
        <v>357</v>
      </c>
      <c r="D23" s="141"/>
      <c r="E23" s="141"/>
      <c r="F23" s="141"/>
    </row>
    <row r="24" spans="1:6" s="87" customFormat="1" ht="12" customHeight="1" thickBot="1">
      <c r="A24" s="164" t="s">
        <v>6</v>
      </c>
      <c r="B24" s="176"/>
      <c r="C24" s="96" t="s">
        <v>358</v>
      </c>
      <c r="D24" s="141"/>
      <c r="E24" s="141"/>
      <c r="F24" s="141"/>
    </row>
    <row r="25" spans="1:6" s="87" customFormat="1" ht="12" customHeight="1" thickBot="1">
      <c r="A25" s="161" t="s">
        <v>7</v>
      </c>
      <c r="B25" s="146"/>
      <c r="C25" s="96" t="s">
        <v>359</v>
      </c>
      <c r="D25" s="233">
        <f>+D26+D27</f>
        <v>0</v>
      </c>
      <c r="E25" s="233">
        <f>+E26+E27</f>
        <v>0</v>
      </c>
      <c r="F25" s="233">
        <f>+F26+F27</f>
        <v>0</v>
      </c>
    </row>
    <row r="26" spans="1:6" s="87" customFormat="1" ht="12" customHeight="1">
      <c r="A26" s="181"/>
      <c r="B26" s="142" t="s">
        <v>76</v>
      </c>
      <c r="C26" s="119" t="s">
        <v>68</v>
      </c>
      <c r="D26" s="228"/>
      <c r="E26" s="228"/>
      <c r="F26" s="228"/>
    </row>
    <row r="27" spans="1:6" s="87" customFormat="1" ht="12" customHeight="1" thickBot="1">
      <c r="A27" s="187"/>
      <c r="B27" s="144" t="s">
        <v>77</v>
      </c>
      <c r="C27" s="121" t="s">
        <v>360</v>
      </c>
      <c r="D27" s="229"/>
      <c r="E27" s="229"/>
      <c r="F27" s="229"/>
    </row>
    <row r="28" spans="1:6" s="88" customFormat="1" ht="12" customHeight="1" thickBot="1">
      <c r="A28" s="195" t="s">
        <v>8</v>
      </c>
      <c r="B28" s="196"/>
      <c r="C28" s="96" t="s">
        <v>361</v>
      </c>
      <c r="D28" s="141">
        <v>43288</v>
      </c>
      <c r="E28" s="141">
        <v>46574</v>
      </c>
      <c r="F28" s="141">
        <v>41063</v>
      </c>
    </row>
    <row r="29" spans="1:6" s="88" customFormat="1" ht="15" customHeight="1" thickBot="1">
      <c r="A29" s="195" t="s">
        <v>9</v>
      </c>
      <c r="B29" s="603"/>
      <c r="C29" s="604" t="s">
        <v>563</v>
      </c>
      <c r="D29" s="236"/>
      <c r="E29" s="236"/>
      <c r="F29" s="236"/>
    </row>
    <row r="30" spans="1:6" s="88" customFormat="1" ht="15" customHeight="1" thickBot="1">
      <c r="A30" s="195" t="s">
        <v>10</v>
      </c>
      <c r="B30" s="200"/>
      <c r="C30" s="201" t="s">
        <v>362</v>
      </c>
      <c r="D30" s="233">
        <f>SUM(D9,D18,D23,D24,D25,D28,D29)</f>
        <v>49892</v>
      </c>
      <c r="E30" s="233">
        <f>SUM(E9,E18,E23,E24,E25,E28,E29)</f>
        <v>52479</v>
      </c>
      <c r="F30" s="233">
        <f>SUM(F9,F18,F23,F24,F25,F28,F29)</f>
        <v>47150</v>
      </c>
    </row>
    <row r="31" spans="1:6" ht="12.75">
      <c r="A31" s="203"/>
      <c r="B31" s="203"/>
      <c r="C31" s="204"/>
      <c r="D31" s="204"/>
      <c r="E31" s="204"/>
      <c r="F31" s="205"/>
    </row>
    <row r="32" spans="1:6" s="81" customFormat="1" ht="16.5" customHeight="1" thickBot="1">
      <c r="A32" s="206"/>
      <c r="B32" s="207"/>
      <c r="C32" s="207"/>
      <c r="D32" s="207"/>
      <c r="E32" s="207"/>
      <c r="F32" s="207"/>
    </row>
    <row r="33" spans="1:6" s="89" customFormat="1" ht="12" customHeight="1" thickBot="1">
      <c r="A33" s="208"/>
      <c r="B33" s="209"/>
      <c r="C33" s="210" t="s">
        <v>49</v>
      </c>
      <c r="D33" s="210"/>
      <c r="E33" s="210"/>
      <c r="F33" s="211"/>
    </row>
    <row r="34" spans="1:6" ht="12" customHeight="1" thickBot="1">
      <c r="A34" s="164" t="s">
        <v>3</v>
      </c>
      <c r="B34" s="34"/>
      <c r="C34" s="44" t="s">
        <v>254</v>
      </c>
      <c r="D34" s="106">
        <f>SUM(D35:D39)</f>
        <v>49892</v>
      </c>
      <c r="E34" s="106">
        <f>SUM(E35:E39)</f>
        <v>52479</v>
      </c>
      <c r="F34" s="106">
        <f>SUM(F35:F39)</f>
        <v>47002</v>
      </c>
    </row>
    <row r="35" spans="1:6" ht="12" customHeight="1">
      <c r="A35" s="212"/>
      <c r="B35" s="140" t="s">
        <v>92</v>
      </c>
      <c r="C35" s="11" t="s">
        <v>34</v>
      </c>
      <c r="D35" s="113">
        <v>26698</v>
      </c>
      <c r="E35" s="113">
        <v>27803</v>
      </c>
      <c r="F35" s="113">
        <v>26663</v>
      </c>
    </row>
    <row r="36" spans="1:6" ht="12" customHeight="1">
      <c r="A36" s="213"/>
      <c r="B36" s="135" t="s">
        <v>93</v>
      </c>
      <c r="C36" s="9" t="s">
        <v>255</v>
      </c>
      <c r="D36" s="232">
        <v>6641</v>
      </c>
      <c r="E36" s="232">
        <v>6939</v>
      </c>
      <c r="F36" s="232">
        <v>6559</v>
      </c>
    </row>
    <row r="37" spans="1:6" ht="12" customHeight="1">
      <c r="A37" s="213"/>
      <c r="B37" s="135" t="s">
        <v>94</v>
      </c>
      <c r="C37" s="9" t="s">
        <v>133</v>
      </c>
      <c r="D37" s="232">
        <v>16553</v>
      </c>
      <c r="E37" s="232">
        <v>15537</v>
      </c>
      <c r="F37" s="232">
        <v>11546</v>
      </c>
    </row>
    <row r="38" spans="1:6" ht="12" customHeight="1">
      <c r="A38" s="213"/>
      <c r="B38" s="135" t="s">
        <v>95</v>
      </c>
      <c r="C38" s="9" t="s">
        <v>256</v>
      </c>
      <c r="D38" s="232"/>
      <c r="E38" s="232"/>
      <c r="F38" s="232"/>
    </row>
    <row r="39" spans="1:6" ht="12" customHeight="1" thickBot="1">
      <c r="A39" s="213"/>
      <c r="B39" s="135" t="s">
        <v>105</v>
      </c>
      <c r="C39" s="9" t="s">
        <v>257</v>
      </c>
      <c r="D39" s="232"/>
      <c r="E39" s="232">
        <v>2200</v>
      </c>
      <c r="F39" s="232">
        <v>2234</v>
      </c>
    </row>
    <row r="40" spans="1:6" s="89" customFormat="1" ht="12" customHeight="1" thickBot="1">
      <c r="A40" s="164" t="s">
        <v>4</v>
      </c>
      <c r="B40" s="34"/>
      <c r="C40" s="44" t="s">
        <v>363</v>
      </c>
      <c r="D40" s="106">
        <f>SUM(D41:D44)</f>
        <v>0</v>
      </c>
      <c r="E40" s="106">
        <f>SUM(E41:E44)</f>
        <v>0</v>
      </c>
      <c r="F40" s="106">
        <f>SUM(F41:F44)</f>
        <v>0</v>
      </c>
    </row>
    <row r="41" spans="1:6" ht="12" customHeight="1">
      <c r="A41" s="212"/>
      <c r="B41" s="140" t="s">
        <v>98</v>
      </c>
      <c r="C41" s="11" t="s">
        <v>260</v>
      </c>
      <c r="D41" s="113"/>
      <c r="E41" s="113"/>
      <c r="F41" s="113"/>
    </row>
    <row r="42" spans="1:6" ht="12" customHeight="1">
      <c r="A42" s="213"/>
      <c r="B42" s="135" t="s">
        <v>99</v>
      </c>
      <c r="C42" s="9" t="s">
        <v>261</v>
      </c>
      <c r="D42" s="232"/>
      <c r="E42" s="232"/>
      <c r="F42" s="232"/>
    </row>
    <row r="43" spans="1:6" ht="12" customHeight="1">
      <c r="A43" s="213"/>
      <c r="B43" s="135" t="s">
        <v>100</v>
      </c>
      <c r="C43" s="9" t="s">
        <v>268</v>
      </c>
      <c r="D43" s="232"/>
      <c r="E43" s="232"/>
      <c r="F43" s="232"/>
    </row>
    <row r="44" spans="1:6" ht="12" customHeight="1" thickBot="1">
      <c r="A44" s="213"/>
      <c r="B44" s="135" t="s">
        <v>101</v>
      </c>
      <c r="C44" s="9" t="s">
        <v>50</v>
      </c>
      <c r="D44" s="232"/>
      <c r="E44" s="232"/>
      <c r="F44" s="232"/>
    </row>
    <row r="45" spans="1:6" ht="15" customHeight="1" thickBot="1">
      <c r="A45" s="164" t="s">
        <v>5</v>
      </c>
      <c r="B45" s="34"/>
      <c r="C45" s="44" t="s">
        <v>365</v>
      </c>
      <c r="D45" s="141"/>
      <c r="E45" s="141"/>
      <c r="F45" s="141"/>
    </row>
    <row r="46" spans="1:6" ht="13.5" thickBot="1">
      <c r="A46" s="164" t="s">
        <v>6</v>
      </c>
      <c r="B46" s="34"/>
      <c r="C46" s="44" t="s">
        <v>562</v>
      </c>
      <c r="D46" s="141"/>
      <c r="E46" s="141"/>
      <c r="F46" s="141">
        <v>148</v>
      </c>
    </row>
    <row r="47" spans="1:6" ht="15" customHeight="1" thickBot="1">
      <c r="A47" s="164" t="s">
        <v>7</v>
      </c>
      <c r="B47" s="189"/>
      <c r="C47" s="215" t="s">
        <v>366</v>
      </c>
      <c r="D47" s="106">
        <f>+D34+D40+D45+D46</f>
        <v>49892</v>
      </c>
      <c r="E47" s="106">
        <f>+E34+E40+E45+E46</f>
        <v>52479</v>
      </c>
      <c r="F47" s="106">
        <f>+F34+F40+F45+F46</f>
        <v>47150</v>
      </c>
    </row>
    <row r="48" spans="1:6" ht="14.25" customHeight="1" thickBot="1">
      <c r="A48" s="216"/>
      <c r="B48" s="217"/>
      <c r="C48" s="217"/>
      <c r="D48" s="217"/>
      <c r="E48" s="217"/>
      <c r="F48" s="217"/>
    </row>
    <row r="49" spans="1:6" ht="13.5" thickBot="1">
      <c r="A49" s="218" t="s">
        <v>351</v>
      </c>
      <c r="B49" s="219"/>
      <c r="C49" s="220"/>
      <c r="D49" s="92">
        <v>13</v>
      </c>
      <c r="E49" s="92">
        <v>13</v>
      </c>
      <c r="F49" s="92">
        <v>13</v>
      </c>
    </row>
    <row r="50" spans="1:6" ht="13.5" thickBot="1">
      <c r="A50" s="218" t="s">
        <v>352</v>
      </c>
      <c r="B50" s="219"/>
      <c r="C50" s="220"/>
      <c r="D50" s="92"/>
      <c r="E50" s="92"/>
      <c r="F50" s="92"/>
    </row>
  </sheetData>
  <sheetProtection sheet="1"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" sqref="F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65"/>
      <c r="B1" s="166"/>
      <c r="C1" s="224"/>
      <c r="D1" s="224"/>
      <c r="E1" s="224"/>
      <c r="F1" s="222" t="s">
        <v>597</v>
      </c>
    </row>
    <row r="2" spans="1:6" s="85" customFormat="1" ht="25.5" customHeight="1">
      <c r="A2" s="705" t="s">
        <v>335</v>
      </c>
      <c r="B2" s="706"/>
      <c r="C2" s="707"/>
      <c r="D2" s="708"/>
      <c r="E2" s="709"/>
      <c r="F2" s="225" t="s">
        <v>580</v>
      </c>
    </row>
    <row r="3" spans="1:6" s="85" customFormat="1" ht="16.5" thickBot="1">
      <c r="A3" s="169" t="s">
        <v>334</v>
      </c>
      <c r="B3" s="170"/>
      <c r="C3" s="710" t="s">
        <v>579</v>
      </c>
      <c r="D3" s="721"/>
      <c r="E3" s="721"/>
      <c r="F3" s="226"/>
    </row>
    <row r="4" spans="1:6" s="86" customFormat="1" ht="15.75" customHeight="1" thickBot="1">
      <c r="A4" s="171"/>
      <c r="B4" s="171"/>
      <c r="C4" s="171"/>
      <c r="D4" s="171"/>
      <c r="E4" s="171"/>
      <c r="F4" s="172" t="s">
        <v>41</v>
      </c>
    </row>
    <row r="5" spans="1:6" ht="13.5" thickBot="1">
      <c r="A5" s="712" t="s">
        <v>336</v>
      </c>
      <c r="B5" s="713"/>
      <c r="C5" s="716" t="s">
        <v>42</v>
      </c>
      <c r="D5" s="332" t="s">
        <v>432</v>
      </c>
      <c r="E5" s="332" t="s">
        <v>433</v>
      </c>
      <c r="F5" s="703" t="s">
        <v>386</v>
      </c>
    </row>
    <row r="6" spans="1:6" ht="13.5" thickBot="1">
      <c r="A6" s="714"/>
      <c r="B6" s="715"/>
      <c r="C6" s="717"/>
      <c r="D6" s="718" t="s">
        <v>443</v>
      </c>
      <c r="E6" s="719"/>
      <c r="F6" s="704"/>
    </row>
    <row r="7" spans="1:6" s="81" customFormat="1" ht="12.75" customHeight="1" thickBot="1">
      <c r="A7" s="161">
        <v>1</v>
      </c>
      <c r="B7" s="162">
        <v>2</v>
      </c>
      <c r="C7" s="162">
        <v>3</v>
      </c>
      <c r="D7" s="333">
        <v>4</v>
      </c>
      <c r="E7" s="333">
        <v>5</v>
      </c>
      <c r="F7" s="163">
        <v>6</v>
      </c>
    </row>
    <row r="8" spans="1:6" s="81" customFormat="1" ht="15.75" customHeight="1" thickBot="1">
      <c r="A8" s="173"/>
      <c r="B8" s="174"/>
      <c r="C8" s="174" t="s">
        <v>43</v>
      </c>
      <c r="D8" s="174"/>
      <c r="E8" s="174"/>
      <c r="F8" s="175"/>
    </row>
    <row r="9" spans="1:6" s="87" customFormat="1" ht="12" customHeight="1" thickBot="1">
      <c r="A9" s="161" t="s">
        <v>3</v>
      </c>
      <c r="B9" s="176"/>
      <c r="C9" s="177" t="s">
        <v>353</v>
      </c>
      <c r="D9" s="106">
        <f>SUM(D10:D17)</f>
        <v>21929</v>
      </c>
      <c r="E9" s="106">
        <f>SUM(E10:E17)</f>
        <v>24770</v>
      </c>
      <c r="F9" s="106">
        <f>SUM(F10:F17)</f>
        <v>25536</v>
      </c>
    </row>
    <row r="10" spans="1:6" s="87" customFormat="1" ht="12" customHeight="1">
      <c r="A10" s="181"/>
      <c r="B10" s="179" t="s">
        <v>92</v>
      </c>
      <c r="C10" s="15" t="s">
        <v>182</v>
      </c>
      <c r="D10" s="237"/>
      <c r="E10" s="237"/>
      <c r="F10" s="237">
        <v>23</v>
      </c>
    </row>
    <row r="11" spans="1:6" s="87" customFormat="1" ht="12" customHeight="1">
      <c r="A11" s="178"/>
      <c r="B11" s="179" t="s">
        <v>93</v>
      </c>
      <c r="C11" s="9" t="s">
        <v>183</v>
      </c>
      <c r="D11" s="232"/>
      <c r="E11" s="232"/>
      <c r="F11" s="232"/>
    </row>
    <row r="12" spans="1:6" s="87" customFormat="1" ht="12" customHeight="1">
      <c r="A12" s="178"/>
      <c r="B12" s="179" t="s">
        <v>94</v>
      </c>
      <c r="C12" s="9" t="s">
        <v>184</v>
      </c>
      <c r="D12" s="232"/>
      <c r="E12" s="232">
        <v>30</v>
      </c>
      <c r="F12" s="232">
        <v>72</v>
      </c>
    </row>
    <row r="13" spans="1:6" s="87" customFormat="1" ht="12" customHeight="1">
      <c r="A13" s="178"/>
      <c r="B13" s="179" t="s">
        <v>95</v>
      </c>
      <c r="C13" s="9" t="s">
        <v>185</v>
      </c>
      <c r="D13" s="232">
        <v>15030</v>
      </c>
      <c r="E13" s="232">
        <v>15030</v>
      </c>
      <c r="F13" s="232">
        <v>15652</v>
      </c>
    </row>
    <row r="14" spans="1:6" s="87" customFormat="1" ht="12" customHeight="1">
      <c r="A14" s="178"/>
      <c r="B14" s="179" t="s">
        <v>143</v>
      </c>
      <c r="C14" s="8" t="s">
        <v>186</v>
      </c>
      <c r="D14" s="232">
        <v>2237</v>
      </c>
      <c r="E14" s="232">
        <v>4450</v>
      </c>
      <c r="F14" s="232">
        <v>4380</v>
      </c>
    </row>
    <row r="15" spans="1:6" s="87" customFormat="1" ht="12" customHeight="1">
      <c r="A15" s="183"/>
      <c r="B15" s="179" t="s">
        <v>96</v>
      </c>
      <c r="C15" s="9" t="s">
        <v>187</v>
      </c>
      <c r="D15" s="238">
        <v>4662</v>
      </c>
      <c r="E15" s="238">
        <v>5260</v>
      </c>
      <c r="F15" s="238">
        <v>5408</v>
      </c>
    </row>
    <row r="16" spans="1:6" s="88" customFormat="1" ht="12" customHeight="1">
      <c r="A16" s="178"/>
      <c r="B16" s="179" t="s">
        <v>97</v>
      </c>
      <c r="C16" s="9" t="s">
        <v>354</v>
      </c>
      <c r="D16" s="232"/>
      <c r="E16" s="232"/>
      <c r="F16" s="232"/>
    </row>
    <row r="17" spans="1:6" s="88" customFormat="1" ht="12" customHeight="1" thickBot="1">
      <c r="A17" s="184"/>
      <c r="B17" s="185" t="s">
        <v>106</v>
      </c>
      <c r="C17" s="8" t="s">
        <v>332</v>
      </c>
      <c r="D17" s="149"/>
      <c r="E17" s="149"/>
      <c r="F17" s="149">
        <v>1</v>
      </c>
    </row>
    <row r="18" spans="1:6" s="87" customFormat="1" ht="12" customHeight="1" thickBot="1">
      <c r="A18" s="161" t="s">
        <v>4</v>
      </c>
      <c r="B18" s="176"/>
      <c r="C18" s="177" t="s">
        <v>355</v>
      </c>
      <c r="D18" s="106">
        <f>SUM(D19:D22)</f>
        <v>0</v>
      </c>
      <c r="E18" s="106">
        <f>SUM(E19:E22)</f>
        <v>140</v>
      </c>
      <c r="F18" s="106">
        <f>SUM(F19:F22)</f>
        <v>121</v>
      </c>
    </row>
    <row r="19" spans="1:6" s="88" customFormat="1" ht="12" customHeight="1">
      <c r="A19" s="178"/>
      <c r="B19" s="179" t="s">
        <v>98</v>
      </c>
      <c r="C19" s="11" t="s">
        <v>112</v>
      </c>
      <c r="D19" s="232"/>
      <c r="E19" s="232">
        <v>140</v>
      </c>
      <c r="F19" s="232">
        <v>121</v>
      </c>
    </row>
    <row r="20" spans="1:6" s="88" customFormat="1" ht="12" customHeight="1">
      <c r="A20" s="178"/>
      <c r="B20" s="179" t="s">
        <v>99</v>
      </c>
      <c r="C20" s="9" t="s">
        <v>113</v>
      </c>
      <c r="D20" s="232"/>
      <c r="E20" s="232"/>
      <c r="F20" s="232"/>
    </row>
    <row r="21" spans="1:6" s="88" customFormat="1" ht="12" customHeight="1">
      <c r="A21" s="178"/>
      <c r="B21" s="179" t="s">
        <v>100</v>
      </c>
      <c r="C21" s="9" t="s">
        <v>356</v>
      </c>
      <c r="D21" s="232"/>
      <c r="E21" s="232"/>
      <c r="F21" s="232"/>
    </row>
    <row r="22" spans="1:6" s="88" customFormat="1" ht="12" customHeight="1" thickBot="1">
      <c r="A22" s="178"/>
      <c r="B22" s="179" t="s">
        <v>101</v>
      </c>
      <c r="C22" s="9" t="s">
        <v>114</v>
      </c>
      <c r="D22" s="232"/>
      <c r="E22" s="232"/>
      <c r="F22" s="232"/>
    </row>
    <row r="23" spans="1:6" s="88" customFormat="1" ht="12" customHeight="1" thickBot="1">
      <c r="A23" s="164" t="s">
        <v>5</v>
      </c>
      <c r="B23" s="96"/>
      <c r="C23" s="96" t="s">
        <v>357</v>
      </c>
      <c r="D23" s="141"/>
      <c r="E23" s="141"/>
      <c r="F23" s="141"/>
    </row>
    <row r="24" spans="1:6" s="87" customFormat="1" ht="12" customHeight="1" thickBot="1">
      <c r="A24" s="164" t="s">
        <v>6</v>
      </c>
      <c r="B24" s="176"/>
      <c r="C24" s="96" t="s">
        <v>358</v>
      </c>
      <c r="D24" s="141"/>
      <c r="E24" s="141"/>
      <c r="F24" s="141"/>
    </row>
    <row r="25" spans="1:6" s="87" customFormat="1" ht="12" customHeight="1" thickBot="1">
      <c r="A25" s="161" t="s">
        <v>7</v>
      </c>
      <c r="B25" s="146"/>
      <c r="C25" s="96" t="s">
        <v>359</v>
      </c>
      <c r="D25" s="233">
        <f>+D26+D27</f>
        <v>0</v>
      </c>
      <c r="E25" s="233">
        <f>+E26+E27</f>
        <v>0</v>
      </c>
      <c r="F25" s="233">
        <f>+F26+F27</f>
        <v>0</v>
      </c>
    </row>
    <row r="26" spans="1:6" s="87" customFormat="1" ht="12" customHeight="1">
      <c r="A26" s="181"/>
      <c r="B26" s="142" t="s">
        <v>76</v>
      </c>
      <c r="C26" s="119" t="s">
        <v>68</v>
      </c>
      <c r="D26" s="228"/>
      <c r="E26" s="228"/>
      <c r="F26" s="228"/>
    </row>
    <row r="27" spans="1:6" s="87" customFormat="1" ht="12" customHeight="1" thickBot="1">
      <c r="A27" s="187"/>
      <c r="B27" s="144" t="s">
        <v>77</v>
      </c>
      <c r="C27" s="121" t="s">
        <v>360</v>
      </c>
      <c r="D27" s="229"/>
      <c r="E27" s="229"/>
      <c r="F27" s="229"/>
    </row>
    <row r="28" spans="1:6" s="88" customFormat="1" ht="12" customHeight="1" thickBot="1">
      <c r="A28" s="195" t="s">
        <v>8</v>
      </c>
      <c r="B28" s="196"/>
      <c r="C28" s="96" t="s">
        <v>361</v>
      </c>
      <c r="D28" s="141">
        <v>92400</v>
      </c>
      <c r="E28" s="141">
        <v>104286</v>
      </c>
      <c r="F28" s="141">
        <v>106904</v>
      </c>
    </row>
    <row r="29" spans="1:6" s="88" customFormat="1" ht="15" customHeight="1" thickBot="1">
      <c r="A29" s="195" t="s">
        <v>9</v>
      </c>
      <c r="B29" s="603"/>
      <c r="C29" s="604" t="s">
        <v>563</v>
      </c>
      <c r="D29" s="236"/>
      <c r="E29" s="236"/>
      <c r="F29" s="236"/>
    </row>
    <row r="30" spans="1:6" s="88" customFormat="1" ht="15" customHeight="1" thickBot="1">
      <c r="A30" s="195" t="s">
        <v>10</v>
      </c>
      <c r="B30" s="200"/>
      <c r="C30" s="201" t="s">
        <v>362</v>
      </c>
      <c r="D30" s="233">
        <f>SUM(D9,D18,D23,D24,D25,D28,D29)</f>
        <v>114329</v>
      </c>
      <c r="E30" s="233">
        <f>SUM(E9,E18,E23,E24,E25,E28,E29)</f>
        <v>129196</v>
      </c>
      <c r="F30" s="233">
        <f>SUM(F9,F18,F23,F24,F25,F28,F29)</f>
        <v>132561</v>
      </c>
    </row>
    <row r="31" spans="1:6" ht="12.75">
      <c r="A31" s="203"/>
      <c r="B31" s="203"/>
      <c r="C31" s="204"/>
      <c r="D31" s="204"/>
      <c r="E31" s="204"/>
      <c r="F31" s="205"/>
    </row>
    <row r="32" spans="1:6" s="81" customFormat="1" ht="16.5" customHeight="1" thickBot="1">
      <c r="A32" s="206"/>
      <c r="B32" s="207"/>
      <c r="C32" s="207"/>
      <c r="D32" s="207"/>
      <c r="E32" s="207"/>
      <c r="F32" s="207"/>
    </row>
    <row r="33" spans="1:6" s="89" customFormat="1" ht="12" customHeight="1" thickBot="1">
      <c r="A33" s="208"/>
      <c r="B33" s="209"/>
      <c r="C33" s="210" t="s">
        <v>49</v>
      </c>
      <c r="D33" s="210"/>
      <c r="E33" s="210"/>
      <c r="F33" s="211"/>
    </row>
    <row r="34" spans="1:6" ht="12" customHeight="1" thickBot="1">
      <c r="A34" s="164" t="s">
        <v>3</v>
      </c>
      <c r="B34" s="34"/>
      <c r="C34" s="44" t="s">
        <v>254</v>
      </c>
      <c r="D34" s="106">
        <f>SUM(D35:D39)</f>
        <v>114329</v>
      </c>
      <c r="E34" s="106">
        <f>SUM(E35:E39)</f>
        <v>129196</v>
      </c>
      <c r="F34" s="106">
        <f>SUM(F35:F39)</f>
        <v>131973</v>
      </c>
    </row>
    <row r="35" spans="1:6" ht="12" customHeight="1">
      <c r="A35" s="212"/>
      <c r="B35" s="140" t="s">
        <v>92</v>
      </c>
      <c r="C35" s="11" t="s">
        <v>34</v>
      </c>
      <c r="D35" s="113">
        <v>56741</v>
      </c>
      <c r="E35" s="113">
        <v>60219</v>
      </c>
      <c r="F35" s="113">
        <v>61590</v>
      </c>
    </row>
    <row r="36" spans="1:6" ht="12" customHeight="1">
      <c r="A36" s="213"/>
      <c r="B36" s="135" t="s">
        <v>93</v>
      </c>
      <c r="C36" s="9" t="s">
        <v>255</v>
      </c>
      <c r="D36" s="232">
        <v>14556</v>
      </c>
      <c r="E36" s="232">
        <v>15495</v>
      </c>
      <c r="F36" s="232">
        <v>16115</v>
      </c>
    </row>
    <row r="37" spans="1:6" ht="12" customHeight="1">
      <c r="A37" s="213"/>
      <c r="B37" s="135" t="s">
        <v>94</v>
      </c>
      <c r="C37" s="9" t="s">
        <v>133</v>
      </c>
      <c r="D37" s="232">
        <v>43032</v>
      </c>
      <c r="E37" s="232">
        <v>48782</v>
      </c>
      <c r="F37" s="232">
        <v>49162</v>
      </c>
    </row>
    <row r="38" spans="1:6" ht="12" customHeight="1">
      <c r="A38" s="213"/>
      <c r="B38" s="135" t="s">
        <v>95</v>
      </c>
      <c r="C38" s="9" t="s">
        <v>256</v>
      </c>
      <c r="D38" s="232"/>
      <c r="E38" s="232"/>
      <c r="F38" s="232"/>
    </row>
    <row r="39" spans="1:6" ht="12" customHeight="1" thickBot="1">
      <c r="A39" s="213"/>
      <c r="B39" s="135" t="s">
        <v>105</v>
      </c>
      <c r="C39" s="9" t="s">
        <v>257</v>
      </c>
      <c r="D39" s="232"/>
      <c r="E39" s="232">
        <v>4700</v>
      </c>
      <c r="F39" s="232">
        <v>5106</v>
      </c>
    </row>
    <row r="40" spans="1:6" s="89" customFormat="1" ht="12" customHeight="1" thickBot="1">
      <c r="A40" s="164" t="s">
        <v>4</v>
      </c>
      <c r="B40" s="34"/>
      <c r="C40" s="44" t="s">
        <v>363</v>
      </c>
      <c r="D40" s="106">
        <f>SUM(D41:D44)</f>
        <v>0</v>
      </c>
      <c r="E40" s="106">
        <f>SUM(E41:E44)</f>
        <v>0</v>
      </c>
      <c r="F40" s="106">
        <f>SUM(F41:F44)</f>
        <v>0</v>
      </c>
    </row>
    <row r="41" spans="1:6" ht="12" customHeight="1">
      <c r="A41" s="212"/>
      <c r="B41" s="140" t="s">
        <v>98</v>
      </c>
      <c r="C41" s="11" t="s">
        <v>260</v>
      </c>
      <c r="D41" s="113"/>
      <c r="E41" s="113"/>
      <c r="F41" s="113"/>
    </row>
    <row r="42" spans="1:6" ht="12" customHeight="1">
      <c r="A42" s="213"/>
      <c r="B42" s="135" t="s">
        <v>99</v>
      </c>
      <c r="C42" s="9" t="s">
        <v>261</v>
      </c>
      <c r="D42" s="232"/>
      <c r="E42" s="232"/>
      <c r="F42" s="232"/>
    </row>
    <row r="43" spans="1:6" ht="12" customHeight="1">
      <c r="A43" s="213"/>
      <c r="B43" s="135" t="s">
        <v>564</v>
      </c>
      <c r="C43" s="9" t="s">
        <v>268</v>
      </c>
      <c r="D43" s="232"/>
      <c r="E43" s="232"/>
      <c r="F43" s="232"/>
    </row>
    <row r="44" spans="1:6" ht="12" customHeight="1" thickBot="1">
      <c r="A44" s="213"/>
      <c r="B44" s="135" t="s">
        <v>101</v>
      </c>
      <c r="C44" s="9" t="s">
        <v>50</v>
      </c>
      <c r="D44" s="232"/>
      <c r="E44" s="232"/>
      <c r="F44" s="232"/>
    </row>
    <row r="45" spans="1:6" ht="15" customHeight="1" thickBot="1">
      <c r="A45" s="164" t="s">
        <v>5</v>
      </c>
      <c r="B45" s="34"/>
      <c r="C45" s="44" t="s">
        <v>365</v>
      </c>
      <c r="D45" s="141"/>
      <c r="E45" s="141"/>
      <c r="F45" s="141"/>
    </row>
    <row r="46" spans="1:6" ht="13.5" thickBot="1">
      <c r="A46" s="164" t="s">
        <v>6</v>
      </c>
      <c r="B46" s="34"/>
      <c r="C46" s="44" t="s">
        <v>562</v>
      </c>
      <c r="D46" s="141"/>
      <c r="E46" s="141"/>
      <c r="F46" s="141">
        <v>588</v>
      </c>
    </row>
    <row r="47" spans="1:6" ht="15" customHeight="1" thickBot="1">
      <c r="A47" s="164" t="s">
        <v>7</v>
      </c>
      <c r="B47" s="189"/>
      <c r="C47" s="215" t="s">
        <v>366</v>
      </c>
      <c r="D47" s="106">
        <f>+D34+D40+D45+D46</f>
        <v>114329</v>
      </c>
      <c r="E47" s="106">
        <f>+E34+E40+E45+E46</f>
        <v>129196</v>
      </c>
      <c r="F47" s="106">
        <f>+F34+F40+F45+F46</f>
        <v>132561</v>
      </c>
    </row>
    <row r="48" spans="1:6" ht="14.25" customHeight="1" thickBot="1">
      <c r="A48" s="216"/>
      <c r="B48" s="217"/>
      <c r="C48" s="217"/>
      <c r="D48" s="217"/>
      <c r="E48" s="217"/>
      <c r="F48" s="217"/>
    </row>
    <row r="49" spans="1:6" ht="13.5" thickBot="1">
      <c r="A49" s="218" t="s">
        <v>351</v>
      </c>
      <c r="B49" s="219"/>
      <c r="C49" s="220"/>
      <c r="D49" s="92">
        <v>28</v>
      </c>
      <c r="E49" s="92">
        <v>28</v>
      </c>
      <c r="F49" s="92">
        <v>28</v>
      </c>
    </row>
    <row r="50" spans="1:6" ht="13.5" thickBot="1">
      <c r="A50" s="218" t="s">
        <v>352</v>
      </c>
      <c r="B50" s="219"/>
      <c r="C50" s="220"/>
      <c r="D50" s="92"/>
      <c r="E50" s="92"/>
      <c r="F50" s="92"/>
    </row>
  </sheetData>
  <sheetProtection sheet="1"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" sqref="F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65"/>
      <c r="B1" s="166"/>
      <c r="C1" s="224"/>
      <c r="D1" s="224"/>
      <c r="E1" s="224"/>
      <c r="F1" s="222" t="s">
        <v>598</v>
      </c>
    </row>
    <row r="2" spans="1:6" s="85" customFormat="1" ht="25.5" customHeight="1">
      <c r="A2" s="705" t="s">
        <v>335</v>
      </c>
      <c r="B2" s="706"/>
      <c r="C2" s="707" t="s">
        <v>368</v>
      </c>
      <c r="D2" s="708"/>
      <c r="E2" s="709"/>
      <c r="F2" s="225" t="s">
        <v>54</v>
      </c>
    </row>
    <row r="3" spans="1:6" s="85" customFormat="1" ht="16.5" thickBot="1">
      <c r="A3" s="169" t="s">
        <v>334</v>
      </c>
      <c r="B3" s="170"/>
      <c r="C3" s="710" t="s">
        <v>578</v>
      </c>
      <c r="D3" s="721"/>
      <c r="E3" s="721"/>
      <c r="F3" s="226"/>
    </row>
    <row r="4" spans="1:6" s="86" customFormat="1" ht="15.75" customHeight="1" thickBot="1">
      <c r="A4" s="171"/>
      <c r="B4" s="171"/>
      <c r="C4" s="171"/>
      <c r="D4" s="171"/>
      <c r="E4" s="171"/>
      <c r="F4" s="172" t="s">
        <v>41</v>
      </c>
    </row>
    <row r="5" spans="1:6" ht="13.5" thickBot="1">
      <c r="A5" s="712" t="s">
        <v>336</v>
      </c>
      <c r="B5" s="713"/>
      <c r="C5" s="716" t="s">
        <v>42</v>
      </c>
      <c r="D5" s="332" t="s">
        <v>432</v>
      </c>
      <c r="E5" s="332" t="s">
        <v>433</v>
      </c>
      <c r="F5" s="703" t="s">
        <v>386</v>
      </c>
    </row>
    <row r="6" spans="1:6" ht="13.5" thickBot="1">
      <c r="A6" s="714"/>
      <c r="B6" s="715"/>
      <c r="C6" s="717"/>
      <c r="D6" s="718" t="s">
        <v>443</v>
      </c>
      <c r="E6" s="719"/>
      <c r="F6" s="704"/>
    </row>
    <row r="7" spans="1:6" s="81" customFormat="1" ht="12.75" customHeight="1" thickBot="1">
      <c r="A7" s="161">
        <v>1</v>
      </c>
      <c r="B7" s="162">
        <v>2</v>
      </c>
      <c r="C7" s="162">
        <v>3</v>
      </c>
      <c r="D7" s="333">
        <v>4</v>
      </c>
      <c r="E7" s="333">
        <v>5</v>
      </c>
      <c r="F7" s="163">
        <v>6</v>
      </c>
    </row>
    <row r="8" spans="1:6" s="81" customFormat="1" ht="15.75" customHeight="1" thickBot="1">
      <c r="A8" s="173"/>
      <c r="B8" s="174"/>
      <c r="C8" s="174" t="s">
        <v>43</v>
      </c>
      <c r="D8" s="174"/>
      <c r="E8" s="174"/>
      <c r="F8" s="175"/>
    </row>
    <row r="9" spans="1:6" s="87" customFormat="1" ht="12" customHeight="1" thickBot="1">
      <c r="A9" s="161" t="s">
        <v>3</v>
      </c>
      <c r="B9" s="176"/>
      <c r="C9" s="177" t="s">
        <v>353</v>
      </c>
      <c r="D9" s="106">
        <f>SUM(D10:D17)</f>
        <v>1200</v>
      </c>
      <c r="E9" s="106">
        <f>SUM(E10:E17)</f>
        <v>1200</v>
      </c>
      <c r="F9" s="106">
        <f>SUM(F10:F17)</f>
        <v>1165</v>
      </c>
    </row>
    <row r="10" spans="1:6" s="87" customFormat="1" ht="12" customHeight="1">
      <c r="A10" s="181"/>
      <c r="B10" s="179" t="s">
        <v>92</v>
      </c>
      <c r="C10" s="15" t="s">
        <v>182</v>
      </c>
      <c r="D10" s="237"/>
      <c r="E10" s="237"/>
      <c r="F10" s="237"/>
    </row>
    <row r="11" spans="1:6" s="87" customFormat="1" ht="12" customHeight="1">
      <c r="A11" s="178"/>
      <c r="B11" s="179" t="s">
        <v>93</v>
      </c>
      <c r="C11" s="9" t="s">
        <v>183</v>
      </c>
      <c r="D11" s="232">
        <v>400</v>
      </c>
      <c r="E11" s="232">
        <v>400</v>
      </c>
      <c r="F11" s="232">
        <v>331</v>
      </c>
    </row>
    <row r="12" spans="1:6" s="87" customFormat="1" ht="12" customHeight="1">
      <c r="A12" s="178"/>
      <c r="B12" s="179" t="s">
        <v>94</v>
      </c>
      <c r="C12" s="9" t="s">
        <v>184</v>
      </c>
      <c r="D12" s="232">
        <v>800</v>
      </c>
      <c r="E12" s="232">
        <v>800</v>
      </c>
      <c r="F12" s="232">
        <v>834</v>
      </c>
    </row>
    <row r="13" spans="1:6" s="87" customFormat="1" ht="12" customHeight="1">
      <c r="A13" s="178"/>
      <c r="B13" s="179" t="s">
        <v>95</v>
      </c>
      <c r="C13" s="9" t="s">
        <v>185</v>
      </c>
      <c r="D13" s="232"/>
      <c r="E13" s="232"/>
      <c r="F13" s="232"/>
    </row>
    <row r="14" spans="1:6" s="87" customFormat="1" ht="12" customHeight="1">
      <c r="A14" s="178"/>
      <c r="B14" s="179" t="s">
        <v>143</v>
      </c>
      <c r="C14" s="8" t="s">
        <v>186</v>
      </c>
      <c r="D14" s="232"/>
      <c r="E14" s="232"/>
      <c r="F14" s="232"/>
    </row>
    <row r="15" spans="1:6" s="87" customFormat="1" ht="12" customHeight="1">
      <c r="A15" s="183"/>
      <c r="B15" s="179" t="s">
        <v>96</v>
      </c>
      <c r="C15" s="9" t="s">
        <v>187</v>
      </c>
      <c r="D15" s="238"/>
      <c r="E15" s="238"/>
      <c r="F15" s="238"/>
    </row>
    <row r="16" spans="1:6" s="88" customFormat="1" ht="12" customHeight="1">
      <c r="A16" s="178"/>
      <c r="B16" s="179" t="s">
        <v>97</v>
      </c>
      <c r="C16" s="9" t="s">
        <v>354</v>
      </c>
      <c r="D16" s="232"/>
      <c r="E16" s="232"/>
      <c r="F16" s="232"/>
    </row>
    <row r="17" spans="1:6" s="88" customFormat="1" ht="12" customHeight="1" thickBot="1">
      <c r="A17" s="184"/>
      <c r="B17" s="185" t="s">
        <v>106</v>
      </c>
      <c r="C17" s="8" t="s">
        <v>332</v>
      </c>
      <c r="D17" s="149"/>
      <c r="E17" s="149"/>
      <c r="F17" s="149"/>
    </row>
    <row r="18" spans="1:6" s="87" customFormat="1" ht="12" customHeight="1" thickBot="1">
      <c r="A18" s="161" t="s">
        <v>4</v>
      </c>
      <c r="B18" s="176"/>
      <c r="C18" s="177" t="s">
        <v>355</v>
      </c>
      <c r="D18" s="106">
        <f>SUM(D19:D22)</f>
        <v>0</v>
      </c>
      <c r="E18" s="106">
        <f>SUM(E19:E22)</f>
        <v>0</v>
      </c>
      <c r="F18" s="106">
        <f>SUM(F19:F22)</f>
        <v>0</v>
      </c>
    </row>
    <row r="19" spans="1:6" s="88" customFormat="1" ht="12" customHeight="1">
      <c r="A19" s="178"/>
      <c r="B19" s="179" t="s">
        <v>98</v>
      </c>
      <c r="C19" s="11" t="s">
        <v>112</v>
      </c>
      <c r="D19" s="232"/>
      <c r="E19" s="232"/>
      <c r="F19" s="232"/>
    </row>
    <row r="20" spans="1:6" s="88" customFormat="1" ht="12" customHeight="1">
      <c r="A20" s="178"/>
      <c r="B20" s="179" t="s">
        <v>99</v>
      </c>
      <c r="C20" s="9" t="s">
        <v>113</v>
      </c>
      <c r="D20" s="232"/>
      <c r="E20" s="232"/>
      <c r="F20" s="232"/>
    </row>
    <row r="21" spans="1:6" s="88" customFormat="1" ht="12" customHeight="1">
      <c r="A21" s="178"/>
      <c r="B21" s="179" t="s">
        <v>100</v>
      </c>
      <c r="C21" s="9" t="s">
        <v>356</v>
      </c>
      <c r="D21" s="232"/>
      <c r="E21" s="232"/>
      <c r="F21" s="232"/>
    </row>
    <row r="22" spans="1:6" s="88" customFormat="1" ht="12" customHeight="1" thickBot="1">
      <c r="A22" s="178"/>
      <c r="B22" s="179" t="s">
        <v>101</v>
      </c>
      <c r="C22" s="9" t="s">
        <v>114</v>
      </c>
      <c r="D22" s="232"/>
      <c r="E22" s="232"/>
      <c r="F22" s="232"/>
    </row>
    <row r="23" spans="1:6" s="88" customFormat="1" ht="12" customHeight="1" thickBot="1">
      <c r="A23" s="164" t="s">
        <v>5</v>
      </c>
      <c r="B23" s="96"/>
      <c r="C23" s="96" t="s">
        <v>357</v>
      </c>
      <c r="D23" s="141"/>
      <c r="E23" s="141"/>
      <c r="F23" s="141"/>
    </row>
    <row r="24" spans="1:6" s="87" customFormat="1" ht="12" customHeight="1" thickBot="1">
      <c r="A24" s="164" t="s">
        <v>6</v>
      </c>
      <c r="B24" s="176"/>
      <c r="C24" s="96" t="s">
        <v>358</v>
      </c>
      <c r="D24" s="141"/>
      <c r="E24" s="141"/>
      <c r="F24" s="141"/>
    </row>
    <row r="25" spans="1:6" s="87" customFormat="1" ht="12" customHeight="1" thickBot="1">
      <c r="A25" s="161" t="s">
        <v>7</v>
      </c>
      <c r="B25" s="146"/>
      <c r="C25" s="96" t="s">
        <v>359</v>
      </c>
      <c r="D25" s="233">
        <f>+D26+D27</f>
        <v>0</v>
      </c>
      <c r="E25" s="233">
        <f>+E26+E27</f>
        <v>0</v>
      </c>
      <c r="F25" s="233">
        <f>+F26+F27</f>
        <v>0</v>
      </c>
    </row>
    <row r="26" spans="1:6" s="87" customFormat="1" ht="12" customHeight="1">
      <c r="A26" s="181"/>
      <c r="B26" s="142" t="s">
        <v>76</v>
      </c>
      <c r="C26" s="119" t="s">
        <v>68</v>
      </c>
      <c r="D26" s="228"/>
      <c r="E26" s="228"/>
      <c r="F26" s="228"/>
    </row>
    <row r="27" spans="1:6" s="87" customFormat="1" ht="12" customHeight="1" thickBot="1">
      <c r="A27" s="187"/>
      <c r="B27" s="144" t="s">
        <v>77</v>
      </c>
      <c r="C27" s="121" t="s">
        <v>360</v>
      </c>
      <c r="D27" s="229"/>
      <c r="E27" s="229"/>
      <c r="F27" s="229"/>
    </row>
    <row r="28" spans="1:6" s="88" customFormat="1" ht="12" customHeight="1" thickBot="1">
      <c r="A28" s="195" t="s">
        <v>8</v>
      </c>
      <c r="B28" s="196"/>
      <c r="C28" s="96" t="s">
        <v>361</v>
      </c>
      <c r="D28" s="141">
        <v>18588</v>
      </c>
      <c r="E28" s="141">
        <v>19022</v>
      </c>
      <c r="F28" s="141">
        <v>18120</v>
      </c>
    </row>
    <row r="29" spans="1:6" s="88" customFormat="1" ht="15" customHeight="1" thickBot="1">
      <c r="A29" s="195" t="s">
        <v>9</v>
      </c>
      <c r="B29" s="603"/>
      <c r="C29" s="604" t="s">
        <v>563</v>
      </c>
      <c r="D29" s="236"/>
      <c r="E29" s="236"/>
      <c r="F29" s="236"/>
    </row>
    <row r="30" spans="1:6" s="88" customFormat="1" ht="15" customHeight="1" thickBot="1">
      <c r="A30" s="195" t="s">
        <v>10</v>
      </c>
      <c r="B30" s="200"/>
      <c r="C30" s="201" t="s">
        <v>362</v>
      </c>
      <c r="D30" s="233">
        <f>SUM(D9,D18,D23,D24,D25,D28,D29)</f>
        <v>19788</v>
      </c>
      <c r="E30" s="233">
        <f>SUM(E9,E18,E23,E24,E25,E28,E29)</f>
        <v>20222</v>
      </c>
      <c r="F30" s="233">
        <f>SUM(F9,F18,F23,F24,F25,F28,F29)</f>
        <v>19285</v>
      </c>
    </row>
    <row r="31" spans="1:6" ht="12.75">
      <c r="A31" s="203"/>
      <c r="B31" s="203"/>
      <c r="C31" s="204"/>
      <c r="D31" s="204"/>
      <c r="E31" s="204"/>
      <c r="F31" s="205"/>
    </row>
    <row r="32" spans="1:6" s="81" customFormat="1" ht="16.5" customHeight="1" thickBot="1">
      <c r="A32" s="206"/>
      <c r="B32" s="207"/>
      <c r="C32" s="207"/>
      <c r="D32" s="207"/>
      <c r="E32" s="207"/>
      <c r="F32" s="207"/>
    </row>
    <row r="33" spans="1:6" s="89" customFormat="1" ht="12" customHeight="1" thickBot="1">
      <c r="A33" s="208"/>
      <c r="B33" s="209"/>
      <c r="C33" s="210" t="s">
        <v>49</v>
      </c>
      <c r="D33" s="210"/>
      <c r="E33" s="210"/>
      <c r="F33" s="211"/>
    </row>
    <row r="34" spans="1:6" ht="12" customHeight="1" thickBot="1">
      <c r="A34" s="164" t="s">
        <v>3</v>
      </c>
      <c r="B34" s="34"/>
      <c r="C34" s="44" t="s">
        <v>254</v>
      </c>
      <c r="D34" s="106">
        <f>SUM(D35:D39)</f>
        <v>19788</v>
      </c>
      <c r="E34" s="106">
        <f>SUM(E35:E39)</f>
        <v>20172</v>
      </c>
      <c r="F34" s="106">
        <f>SUM(F35:F39)</f>
        <v>19255</v>
      </c>
    </row>
    <row r="35" spans="1:6" ht="12" customHeight="1">
      <c r="A35" s="212"/>
      <c r="B35" s="140" t="s">
        <v>92</v>
      </c>
      <c r="C35" s="11" t="s">
        <v>34</v>
      </c>
      <c r="D35" s="113">
        <v>6796</v>
      </c>
      <c r="E35" s="113">
        <v>7066</v>
      </c>
      <c r="F35" s="113">
        <v>7170</v>
      </c>
    </row>
    <row r="36" spans="1:6" ht="12" customHeight="1">
      <c r="A36" s="213"/>
      <c r="B36" s="135" t="s">
        <v>93</v>
      </c>
      <c r="C36" s="9" t="s">
        <v>255</v>
      </c>
      <c r="D36" s="232">
        <v>1834</v>
      </c>
      <c r="E36" s="232">
        <v>1907</v>
      </c>
      <c r="F36" s="232">
        <v>1861</v>
      </c>
    </row>
    <row r="37" spans="1:6" ht="12" customHeight="1">
      <c r="A37" s="213"/>
      <c r="B37" s="135" t="s">
        <v>94</v>
      </c>
      <c r="C37" s="9" t="s">
        <v>133</v>
      </c>
      <c r="D37" s="232">
        <v>11158</v>
      </c>
      <c r="E37" s="232">
        <v>11199</v>
      </c>
      <c r="F37" s="232">
        <v>10224</v>
      </c>
    </row>
    <row r="38" spans="1:6" ht="12" customHeight="1">
      <c r="A38" s="213"/>
      <c r="B38" s="135" t="s">
        <v>95</v>
      </c>
      <c r="C38" s="9" t="s">
        <v>256</v>
      </c>
      <c r="D38" s="232"/>
      <c r="E38" s="232"/>
      <c r="F38" s="232"/>
    </row>
    <row r="39" spans="1:6" ht="12" customHeight="1" thickBot="1">
      <c r="A39" s="213"/>
      <c r="B39" s="135" t="s">
        <v>105</v>
      </c>
      <c r="C39" s="9" t="s">
        <v>257</v>
      </c>
      <c r="D39" s="232"/>
      <c r="E39" s="232"/>
      <c r="F39" s="232"/>
    </row>
    <row r="40" spans="1:6" s="89" customFormat="1" ht="12" customHeight="1" thickBot="1">
      <c r="A40" s="164" t="s">
        <v>4</v>
      </c>
      <c r="B40" s="34"/>
      <c r="C40" s="44" t="s">
        <v>363</v>
      </c>
      <c r="D40" s="106">
        <f>SUM(D41:D44)</f>
        <v>0</v>
      </c>
      <c r="E40" s="106">
        <f>SUM(E41:E44)</f>
        <v>50</v>
      </c>
      <c r="F40" s="106">
        <f>SUM(F41:F44)</f>
        <v>0</v>
      </c>
    </row>
    <row r="41" spans="1:6" ht="12" customHeight="1">
      <c r="A41" s="212"/>
      <c r="B41" s="140" t="s">
        <v>98</v>
      </c>
      <c r="C41" s="11" t="s">
        <v>260</v>
      </c>
      <c r="D41" s="113"/>
      <c r="E41" s="113">
        <v>50</v>
      </c>
      <c r="F41" s="113"/>
    </row>
    <row r="42" spans="1:6" ht="12" customHeight="1">
      <c r="A42" s="213"/>
      <c r="B42" s="135" t="s">
        <v>99</v>
      </c>
      <c r="C42" s="9" t="s">
        <v>261</v>
      </c>
      <c r="D42" s="232"/>
      <c r="E42" s="232"/>
      <c r="F42" s="232"/>
    </row>
    <row r="43" spans="1:6" ht="12" customHeight="1">
      <c r="A43" s="213"/>
      <c r="B43" s="135" t="s">
        <v>564</v>
      </c>
      <c r="C43" s="9" t="s">
        <v>268</v>
      </c>
      <c r="D43" s="232"/>
      <c r="E43" s="232"/>
      <c r="F43" s="232"/>
    </row>
    <row r="44" spans="1:6" ht="12" customHeight="1" thickBot="1">
      <c r="A44" s="213"/>
      <c r="B44" s="135" t="s">
        <v>101</v>
      </c>
      <c r="C44" s="9" t="s">
        <v>50</v>
      </c>
      <c r="D44" s="232"/>
      <c r="E44" s="232"/>
      <c r="F44" s="232"/>
    </row>
    <row r="45" spans="1:6" ht="15" customHeight="1" thickBot="1">
      <c r="A45" s="164" t="s">
        <v>5</v>
      </c>
      <c r="B45" s="34"/>
      <c r="C45" s="44" t="s">
        <v>365</v>
      </c>
      <c r="D45" s="141"/>
      <c r="E45" s="141"/>
      <c r="F45" s="141"/>
    </row>
    <row r="46" spans="1:6" ht="13.5" thickBot="1">
      <c r="A46" s="164" t="s">
        <v>6</v>
      </c>
      <c r="B46" s="34"/>
      <c r="C46" s="44" t="s">
        <v>562</v>
      </c>
      <c r="D46" s="141"/>
      <c r="E46" s="141"/>
      <c r="F46" s="141">
        <v>30</v>
      </c>
    </row>
    <row r="47" spans="1:6" ht="15" customHeight="1" thickBot="1">
      <c r="A47" s="164" t="s">
        <v>7</v>
      </c>
      <c r="B47" s="189"/>
      <c r="C47" s="215" t="s">
        <v>366</v>
      </c>
      <c r="D47" s="106">
        <f>+D34+D40+D45+D46</f>
        <v>19788</v>
      </c>
      <c r="E47" s="106">
        <f>+E34+E40+E45+E46</f>
        <v>20222</v>
      </c>
      <c r="F47" s="106">
        <f>+F34+F40+F45+F46</f>
        <v>19285</v>
      </c>
    </row>
    <row r="48" spans="1:6" ht="14.25" customHeight="1" thickBot="1">
      <c r="A48" s="216"/>
      <c r="B48" s="217"/>
      <c r="C48" s="217"/>
      <c r="D48" s="217"/>
      <c r="E48" s="217"/>
      <c r="F48" s="217"/>
    </row>
    <row r="49" spans="1:6" ht="13.5" thickBot="1">
      <c r="A49" s="218" t="s">
        <v>351</v>
      </c>
      <c r="B49" s="219"/>
      <c r="C49" s="220"/>
      <c r="D49" s="92">
        <v>4</v>
      </c>
      <c r="E49" s="92">
        <v>4</v>
      </c>
      <c r="F49" s="92">
        <v>4</v>
      </c>
    </row>
    <row r="50" spans="1:6" ht="13.5" thickBot="1">
      <c r="A50" s="218" t="s">
        <v>352</v>
      </c>
      <c r="B50" s="219"/>
      <c r="C50" s="220"/>
      <c r="D50" s="92"/>
      <c r="E50" s="92"/>
      <c r="F50" s="92"/>
    </row>
  </sheetData>
  <sheetProtection sheet="1"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I6" sqref="I6"/>
    </sheetView>
  </sheetViews>
  <sheetFormatPr defaultColWidth="9.00390625" defaultRowHeight="12.75"/>
  <cols>
    <col min="1" max="1" width="8.375" style="398" customWidth="1"/>
    <col min="2" max="2" width="51.125" style="399" customWidth="1"/>
    <col min="3" max="3" width="16.00390625" style="341" customWidth="1"/>
    <col min="4" max="4" width="14.00390625" style="341" customWidth="1"/>
    <col min="5" max="6" width="16.00390625" style="341" customWidth="1"/>
    <col min="7" max="7" width="14.625" style="341" customWidth="1"/>
    <col min="8" max="8" width="16.00390625" style="341" customWidth="1"/>
    <col min="9" max="16384" width="9.375" style="341" customWidth="1"/>
  </cols>
  <sheetData>
    <row r="1" spans="1:8" s="334" customFormat="1" ht="11.25" customHeight="1">
      <c r="A1" s="722"/>
      <c r="B1" s="722"/>
      <c r="C1" s="722"/>
      <c r="D1" s="722"/>
      <c r="E1" s="722"/>
      <c r="F1" s="722"/>
      <c r="G1" s="722"/>
      <c r="H1" s="722"/>
    </row>
    <row r="2" spans="1:8" s="334" customFormat="1" ht="39" customHeight="1">
      <c r="A2" s="723" t="s">
        <v>594</v>
      </c>
      <c r="B2" s="724"/>
      <c r="C2" s="724"/>
      <c r="D2" s="724"/>
      <c r="E2" s="724"/>
      <c r="F2" s="724"/>
      <c r="G2" s="724"/>
      <c r="H2" s="724"/>
    </row>
    <row r="3" spans="1:8" s="334" customFormat="1" ht="24.75" customHeight="1" thickBot="1">
      <c r="A3" s="335" t="s">
        <v>534</v>
      </c>
      <c r="B3" s="336"/>
      <c r="C3" s="335"/>
      <c r="D3" s="335"/>
      <c r="E3" s="336"/>
      <c r="F3" s="336"/>
      <c r="G3" s="336"/>
      <c r="H3" s="337" t="s">
        <v>41</v>
      </c>
    </row>
    <row r="4" spans="1:8" ht="52.5" customHeight="1" thickBot="1" thickTop="1">
      <c r="A4" s="725" t="s">
        <v>444</v>
      </c>
      <c r="B4" s="726"/>
      <c r="C4" s="338" t="s">
        <v>445</v>
      </c>
      <c r="D4" s="338" t="s">
        <v>446</v>
      </c>
      <c r="E4" s="339" t="s">
        <v>447</v>
      </c>
      <c r="F4" s="338" t="s">
        <v>448</v>
      </c>
      <c r="G4" s="338" t="s">
        <v>446</v>
      </c>
      <c r="H4" s="340" t="s">
        <v>449</v>
      </c>
    </row>
    <row r="5" spans="1:8" s="348" customFormat="1" ht="15.75" customHeight="1" thickBot="1">
      <c r="A5" s="342" t="s">
        <v>3</v>
      </c>
      <c r="B5" s="343" t="s">
        <v>450</v>
      </c>
      <c r="C5" s="344">
        <f aca="true" t="shared" si="0" ref="C5:H5">SUM(C6:C9)</f>
        <v>834055</v>
      </c>
      <c r="D5" s="345">
        <f t="shared" si="0"/>
        <v>0</v>
      </c>
      <c r="E5" s="345">
        <f t="shared" si="0"/>
        <v>834055</v>
      </c>
      <c r="F5" s="346">
        <f t="shared" si="0"/>
        <v>835220</v>
      </c>
      <c r="G5" s="345">
        <f t="shared" si="0"/>
        <v>0</v>
      </c>
      <c r="H5" s="347">
        <f t="shared" si="0"/>
        <v>835220</v>
      </c>
    </row>
    <row r="6" spans="1:8" ht="12.75">
      <c r="A6" s="349" t="s">
        <v>4</v>
      </c>
      <c r="B6" s="350" t="s">
        <v>451</v>
      </c>
      <c r="C6" s="351">
        <v>66</v>
      </c>
      <c r="D6" s="352"/>
      <c r="E6" s="353">
        <f>D6+C6</f>
        <v>66</v>
      </c>
      <c r="F6" s="354">
        <v>44</v>
      </c>
      <c r="G6" s="354"/>
      <c r="H6" s="355">
        <f>G6+F6</f>
        <v>44</v>
      </c>
    </row>
    <row r="7" spans="1:8" ht="12.75">
      <c r="A7" s="356" t="s">
        <v>5</v>
      </c>
      <c r="B7" s="357" t="s">
        <v>452</v>
      </c>
      <c r="C7" s="358">
        <v>822579</v>
      </c>
      <c r="D7" s="359"/>
      <c r="E7" s="360">
        <f>D7+C7</f>
        <v>822579</v>
      </c>
      <c r="F7" s="361">
        <v>811911</v>
      </c>
      <c r="G7" s="361"/>
      <c r="H7" s="362">
        <f>G7+F7</f>
        <v>811911</v>
      </c>
    </row>
    <row r="8" spans="1:8" ht="12.75">
      <c r="A8" s="356" t="s">
        <v>6</v>
      </c>
      <c r="B8" s="357" t="s">
        <v>453</v>
      </c>
      <c r="C8" s="363">
        <v>221</v>
      </c>
      <c r="D8" s="364"/>
      <c r="E8" s="360">
        <f>D8+C8</f>
        <v>221</v>
      </c>
      <c r="F8" s="365">
        <v>528</v>
      </c>
      <c r="G8" s="365"/>
      <c r="H8" s="362">
        <f>G8+F8</f>
        <v>528</v>
      </c>
    </row>
    <row r="9" spans="1:8" ht="13.5" thickBot="1">
      <c r="A9" s="356" t="s">
        <v>7</v>
      </c>
      <c r="B9" s="357" t="s">
        <v>454</v>
      </c>
      <c r="C9" s="366">
        <v>11189</v>
      </c>
      <c r="D9" s="367"/>
      <c r="E9" s="368">
        <f>D9+C9</f>
        <v>11189</v>
      </c>
      <c r="F9" s="369">
        <v>22737</v>
      </c>
      <c r="G9" s="369"/>
      <c r="H9" s="370">
        <f>G9+F9</f>
        <v>22737</v>
      </c>
    </row>
    <row r="10" spans="1:8" s="372" customFormat="1" ht="15.75" customHeight="1" thickBot="1">
      <c r="A10" s="342" t="s">
        <v>8</v>
      </c>
      <c r="B10" s="343" t="s">
        <v>455</v>
      </c>
      <c r="C10" s="371">
        <f aca="true" t="shared" si="1" ref="C10:H10">SUM(C11:C15)</f>
        <v>23456</v>
      </c>
      <c r="D10" s="345">
        <f t="shared" si="1"/>
        <v>0</v>
      </c>
      <c r="E10" s="345">
        <f t="shared" si="1"/>
        <v>23456</v>
      </c>
      <c r="F10" s="345">
        <f t="shared" si="1"/>
        <v>24598</v>
      </c>
      <c r="G10" s="345">
        <f t="shared" si="1"/>
        <v>0</v>
      </c>
      <c r="H10" s="347">
        <f t="shared" si="1"/>
        <v>24598</v>
      </c>
    </row>
    <row r="11" spans="1:8" ht="12.75">
      <c r="A11" s="356" t="s">
        <v>9</v>
      </c>
      <c r="B11" s="357" t="s">
        <v>456</v>
      </c>
      <c r="C11" s="373">
        <v>547</v>
      </c>
      <c r="D11" s="374"/>
      <c r="E11" s="353">
        <f>D11+C11</f>
        <v>547</v>
      </c>
      <c r="F11" s="375">
        <v>797</v>
      </c>
      <c r="G11" s="374"/>
      <c r="H11" s="355">
        <f>G11+F11</f>
        <v>797</v>
      </c>
    </row>
    <row r="12" spans="1:8" ht="12.75">
      <c r="A12" s="356" t="s">
        <v>10</v>
      </c>
      <c r="B12" s="357" t="s">
        <v>457</v>
      </c>
      <c r="C12" s="363">
        <v>11952</v>
      </c>
      <c r="D12" s="364"/>
      <c r="E12" s="360">
        <f>D12+C12</f>
        <v>11952</v>
      </c>
      <c r="F12" s="365">
        <v>12381</v>
      </c>
      <c r="G12" s="364"/>
      <c r="H12" s="362">
        <f>G12+F12</f>
        <v>12381</v>
      </c>
    </row>
    <row r="13" spans="1:8" ht="12.75">
      <c r="A13" s="356" t="s">
        <v>11</v>
      </c>
      <c r="B13" s="357" t="s">
        <v>458</v>
      </c>
      <c r="C13" s="363"/>
      <c r="D13" s="364"/>
      <c r="E13" s="360">
        <f>D13+C13</f>
        <v>0</v>
      </c>
      <c r="F13" s="365"/>
      <c r="G13" s="364"/>
      <c r="H13" s="362">
        <f>G13+F13</f>
        <v>0</v>
      </c>
    </row>
    <row r="14" spans="1:8" ht="12.75">
      <c r="A14" s="376" t="s">
        <v>12</v>
      </c>
      <c r="B14" s="357" t="s">
        <v>459</v>
      </c>
      <c r="C14" s="363">
        <v>2714</v>
      </c>
      <c r="D14" s="364"/>
      <c r="E14" s="360">
        <f>D14+C14</f>
        <v>2714</v>
      </c>
      <c r="F14" s="365">
        <v>12514</v>
      </c>
      <c r="G14" s="364"/>
      <c r="H14" s="362">
        <f>G14+F14</f>
        <v>12514</v>
      </c>
    </row>
    <row r="15" spans="1:8" ht="13.5" thickBot="1">
      <c r="A15" s="356" t="s">
        <v>13</v>
      </c>
      <c r="B15" s="357" t="s">
        <v>460</v>
      </c>
      <c r="C15" s="366">
        <v>8243</v>
      </c>
      <c r="D15" s="367"/>
      <c r="E15" s="368">
        <f>D15+C15</f>
        <v>8243</v>
      </c>
      <c r="F15" s="369">
        <v>-1094</v>
      </c>
      <c r="G15" s="367"/>
      <c r="H15" s="370">
        <f>G15+F15</f>
        <v>-1094</v>
      </c>
    </row>
    <row r="16" spans="1:8" s="378" customFormat="1" ht="27" customHeight="1" thickBot="1">
      <c r="A16" s="342" t="s">
        <v>14</v>
      </c>
      <c r="B16" s="377" t="s">
        <v>461</v>
      </c>
      <c r="C16" s="371">
        <f aca="true" t="shared" si="2" ref="C16:H16">C5+C10</f>
        <v>857511</v>
      </c>
      <c r="D16" s="345">
        <f t="shared" si="2"/>
        <v>0</v>
      </c>
      <c r="E16" s="345">
        <f t="shared" si="2"/>
        <v>857511</v>
      </c>
      <c r="F16" s="345">
        <f t="shared" si="2"/>
        <v>859818</v>
      </c>
      <c r="G16" s="345">
        <f t="shared" si="2"/>
        <v>0</v>
      </c>
      <c r="H16" s="347">
        <f t="shared" si="2"/>
        <v>859818</v>
      </c>
    </row>
    <row r="17" spans="1:8" ht="50.25" customHeight="1" thickBot="1">
      <c r="A17" s="727" t="s">
        <v>462</v>
      </c>
      <c r="B17" s="728"/>
      <c r="C17" s="379" t="s">
        <v>445</v>
      </c>
      <c r="D17" s="380" t="s">
        <v>446</v>
      </c>
      <c r="E17" s="381" t="s">
        <v>447</v>
      </c>
      <c r="F17" s="380" t="s">
        <v>448</v>
      </c>
      <c r="G17" s="380" t="s">
        <v>446</v>
      </c>
      <c r="H17" s="382" t="s">
        <v>449</v>
      </c>
    </row>
    <row r="18" spans="1:8" s="372" customFormat="1" ht="15.75" customHeight="1" thickBot="1">
      <c r="A18" s="383" t="s">
        <v>15</v>
      </c>
      <c r="B18" s="384" t="s">
        <v>463</v>
      </c>
      <c r="C18" s="371">
        <f aca="true" t="shared" si="3" ref="C18:H18">C19+C20+C21</f>
        <v>845119</v>
      </c>
      <c r="D18" s="345">
        <f t="shared" si="3"/>
        <v>0</v>
      </c>
      <c r="E18" s="345">
        <f t="shared" si="3"/>
        <v>845119</v>
      </c>
      <c r="F18" s="345">
        <f t="shared" si="3"/>
        <v>845461</v>
      </c>
      <c r="G18" s="345">
        <f t="shared" si="3"/>
        <v>0</v>
      </c>
      <c r="H18" s="347">
        <f t="shared" si="3"/>
        <v>845461</v>
      </c>
    </row>
    <row r="19" spans="1:8" ht="12.75">
      <c r="A19" s="385" t="s">
        <v>16</v>
      </c>
      <c r="B19" s="357" t="s">
        <v>464</v>
      </c>
      <c r="C19" s="373">
        <v>832737</v>
      </c>
      <c r="D19" s="374"/>
      <c r="E19" s="353">
        <f>D19+C19</f>
        <v>832737</v>
      </c>
      <c r="F19" s="374">
        <v>844840</v>
      </c>
      <c r="G19" s="374"/>
      <c r="H19" s="355">
        <f>G19+F19</f>
        <v>844840</v>
      </c>
    </row>
    <row r="20" spans="1:8" ht="12.75">
      <c r="A20" s="385" t="s">
        <v>17</v>
      </c>
      <c r="B20" s="357" t="s">
        <v>465</v>
      </c>
      <c r="C20" s="386">
        <v>12382</v>
      </c>
      <c r="D20" s="387"/>
      <c r="E20" s="388">
        <f>D20+C20</f>
        <v>12382</v>
      </c>
      <c r="F20" s="387">
        <v>621</v>
      </c>
      <c r="G20" s="387"/>
      <c r="H20" s="389">
        <f>G20+F20</f>
        <v>621</v>
      </c>
    </row>
    <row r="21" spans="1:8" ht="13.5" thickBot="1">
      <c r="A21" s="390" t="s">
        <v>18</v>
      </c>
      <c r="B21" s="391" t="s">
        <v>466</v>
      </c>
      <c r="C21" s="366"/>
      <c r="D21" s="367"/>
      <c r="E21" s="368">
        <f>D21+C21</f>
        <v>0</v>
      </c>
      <c r="F21" s="367"/>
      <c r="G21" s="367"/>
      <c r="H21" s="370">
        <f>G21+F21</f>
        <v>0</v>
      </c>
    </row>
    <row r="22" spans="1:8" s="372" customFormat="1" ht="15.75" customHeight="1" thickBot="1">
      <c r="A22" s="383" t="s">
        <v>19</v>
      </c>
      <c r="B22" s="384" t="s">
        <v>467</v>
      </c>
      <c r="C22" s="371">
        <f aca="true" t="shared" si="4" ref="C22:H22">C23+C24</f>
        <v>8363</v>
      </c>
      <c r="D22" s="345">
        <f t="shared" si="4"/>
        <v>0</v>
      </c>
      <c r="E22" s="345">
        <f t="shared" si="4"/>
        <v>8363</v>
      </c>
      <c r="F22" s="345">
        <f t="shared" si="4"/>
        <v>11420</v>
      </c>
      <c r="G22" s="345">
        <f t="shared" si="4"/>
        <v>0</v>
      </c>
      <c r="H22" s="347">
        <f t="shared" si="4"/>
        <v>11420</v>
      </c>
    </row>
    <row r="23" spans="1:8" ht="12.75">
      <c r="A23" s="385" t="s">
        <v>20</v>
      </c>
      <c r="B23" s="357" t="s">
        <v>468</v>
      </c>
      <c r="C23" s="373">
        <v>8363</v>
      </c>
      <c r="D23" s="374"/>
      <c r="E23" s="353">
        <f>D23+C23</f>
        <v>8363</v>
      </c>
      <c r="F23" s="374">
        <v>11420</v>
      </c>
      <c r="G23" s="374"/>
      <c r="H23" s="355">
        <f>G23+F23</f>
        <v>11420</v>
      </c>
    </row>
    <row r="24" spans="1:8" ht="13.5" thickBot="1">
      <c r="A24" s="385" t="s">
        <v>21</v>
      </c>
      <c r="B24" s="357" t="s">
        <v>469</v>
      </c>
      <c r="C24" s="366"/>
      <c r="D24" s="367"/>
      <c r="E24" s="368">
        <f>D24+C24</f>
        <v>0</v>
      </c>
      <c r="F24" s="367"/>
      <c r="G24" s="367"/>
      <c r="H24" s="370">
        <f>G24+F24</f>
        <v>0</v>
      </c>
    </row>
    <row r="25" spans="1:8" s="372" customFormat="1" ht="15.75" customHeight="1" thickBot="1">
      <c r="A25" s="383" t="s">
        <v>22</v>
      </c>
      <c r="B25" s="343" t="s">
        <v>470</v>
      </c>
      <c r="C25" s="371">
        <f>C26+C27+C28</f>
        <v>4029</v>
      </c>
      <c r="D25" s="345">
        <f>SUM(D26:D28)</f>
        <v>0</v>
      </c>
      <c r="E25" s="345">
        <f>SUM(E26:E28)</f>
        <v>4029</v>
      </c>
      <c r="F25" s="345">
        <f>SUM(F26:F28)</f>
        <v>2937</v>
      </c>
      <c r="G25" s="345">
        <f>SUM(G26:G28)</f>
        <v>0</v>
      </c>
      <c r="H25" s="347">
        <f>SUM(H26:H28)</f>
        <v>2937</v>
      </c>
    </row>
    <row r="26" spans="1:8" ht="12.75">
      <c r="A26" s="385" t="s">
        <v>23</v>
      </c>
      <c r="B26" s="357" t="s">
        <v>471</v>
      </c>
      <c r="C26" s="373"/>
      <c r="D26" s="374"/>
      <c r="E26" s="353">
        <f>D26+C26</f>
        <v>0</v>
      </c>
      <c r="F26" s="374"/>
      <c r="G26" s="374"/>
      <c r="H26" s="355">
        <f>G26+F26</f>
        <v>0</v>
      </c>
    </row>
    <row r="27" spans="1:8" ht="12.75">
      <c r="A27" s="385" t="s">
        <v>24</v>
      </c>
      <c r="B27" s="357" t="s">
        <v>472</v>
      </c>
      <c r="C27" s="363">
        <v>1435</v>
      </c>
      <c r="D27" s="364"/>
      <c r="E27" s="360">
        <f>D27+C27</f>
        <v>1435</v>
      </c>
      <c r="F27" s="364">
        <v>2937</v>
      </c>
      <c r="G27" s="364"/>
      <c r="H27" s="362">
        <f>G27+F27</f>
        <v>2937</v>
      </c>
    </row>
    <row r="28" spans="1:8" ht="13.5" thickBot="1">
      <c r="A28" s="385" t="s">
        <v>25</v>
      </c>
      <c r="B28" s="357" t="s">
        <v>473</v>
      </c>
      <c r="C28" s="366">
        <v>2594</v>
      </c>
      <c r="D28" s="367"/>
      <c r="E28" s="368">
        <f>D28+C28</f>
        <v>2594</v>
      </c>
      <c r="F28" s="367"/>
      <c r="G28" s="367"/>
      <c r="H28" s="370">
        <f>G28+F28</f>
        <v>0</v>
      </c>
    </row>
    <row r="29" spans="1:8" s="397" customFormat="1" ht="24" customHeight="1" thickBot="1">
      <c r="A29" s="392" t="s">
        <v>26</v>
      </c>
      <c r="B29" s="393" t="s">
        <v>474</v>
      </c>
      <c r="C29" s="394">
        <f aca="true" t="shared" si="5" ref="C29:H29">C18+C22+C25</f>
        <v>857511</v>
      </c>
      <c r="D29" s="395">
        <f t="shared" si="5"/>
        <v>0</v>
      </c>
      <c r="E29" s="395">
        <f t="shared" si="5"/>
        <v>857511</v>
      </c>
      <c r="F29" s="395">
        <f t="shared" si="5"/>
        <v>859818</v>
      </c>
      <c r="G29" s="395">
        <f t="shared" si="5"/>
        <v>0</v>
      </c>
      <c r="H29" s="396">
        <f t="shared" si="5"/>
        <v>859818</v>
      </c>
    </row>
    <row r="30" ht="13.5" thickTop="1">
      <c r="D30" s="400"/>
    </row>
    <row r="31" ht="12.75">
      <c r="D31" s="400"/>
    </row>
    <row r="32" ht="12.75">
      <c r="D32" s="400"/>
    </row>
    <row r="33" ht="12.75">
      <c r="D33" s="400"/>
    </row>
    <row r="34" ht="12.75">
      <c r="D34" s="400"/>
    </row>
    <row r="35" ht="12.75">
      <c r="D35" s="400"/>
    </row>
    <row r="36" ht="12.75">
      <c r="D36" s="400"/>
    </row>
    <row r="37" ht="12.75">
      <c r="D37" s="400"/>
    </row>
    <row r="38" ht="12.75">
      <c r="D38" s="400"/>
    </row>
    <row r="39" ht="12.75">
      <c r="D39" s="400"/>
    </row>
    <row r="40" ht="12.75">
      <c r="D40" s="400"/>
    </row>
    <row r="41" ht="12.75">
      <c r="D41" s="400"/>
    </row>
    <row r="42" ht="12.75">
      <c r="D42" s="400"/>
    </row>
    <row r="43" ht="12.75">
      <c r="D43" s="400"/>
    </row>
    <row r="44" ht="12.75">
      <c r="D44" s="400"/>
    </row>
    <row r="45" ht="12.75">
      <c r="D45" s="400"/>
    </row>
  </sheetData>
  <sheetProtection selectLockedCells="1" selectUnlockedCells="1"/>
  <mergeCells count="4">
    <mergeCell ref="A1:H1"/>
    <mergeCell ref="A2:H2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11.1. melléklet a ……/2013. (III.26.)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115" workbookViewId="0" topLeftCell="A19">
      <selection activeCell="E42" sqref="E42"/>
    </sheetView>
  </sheetViews>
  <sheetFormatPr defaultColWidth="9.00390625" defaultRowHeight="12.75"/>
  <cols>
    <col min="1" max="1" width="6.50390625" style="399" customWidth="1"/>
    <col min="2" max="2" width="59.50390625" style="399" customWidth="1"/>
    <col min="3" max="5" width="16.00390625" style="341" customWidth="1"/>
    <col min="6" max="16384" width="9.375" style="341" customWidth="1"/>
  </cols>
  <sheetData>
    <row r="1" spans="1:5" s="334" customFormat="1" ht="29.25" customHeight="1">
      <c r="A1" s="729" t="s">
        <v>576</v>
      </c>
      <c r="B1" s="729"/>
      <c r="C1" s="729"/>
      <c r="D1" s="729"/>
      <c r="E1" s="729"/>
    </row>
    <row r="2" spans="1:5" s="334" customFormat="1" ht="21" customHeight="1">
      <c r="A2" s="724" t="s">
        <v>475</v>
      </c>
      <c r="B2" s="724"/>
      <c r="C2" s="724"/>
      <c r="D2" s="724"/>
      <c r="E2" s="724"/>
    </row>
    <row r="3" spans="1:5" s="334" customFormat="1" ht="23.25" customHeight="1">
      <c r="A3" s="730" t="s">
        <v>535</v>
      </c>
      <c r="B3" s="730"/>
      <c r="C3" s="730"/>
      <c r="D3" s="730"/>
      <c r="E3" s="730"/>
    </row>
    <row r="4" spans="1:5" ht="13.5" customHeight="1" thickBot="1">
      <c r="A4" s="731" t="s">
        <v>41</v>
      </c>
      <c r="B4" s="731"/>
      <c r="C4" s="731"/>
      <c r="D4" s="731"/>
      <c r="E4" s="731"/>
    </row>
    <row r="5" spans="1:5" s="402" customFormat="1" ht="28.5" customHeight="1">
      <c r="A5" s="732" t="s">
        <v>65</v>
      </c>
      <c r="B5" s="734" t="s">
        <v>56</v>
      </c>
      <c r="C5" s="401" t="s">
        <v>432</v>
      </c>
      <c r="D5" s="401" t="s">
        <v>433</v>
      </c>
      <c r="E5" s="736" t="s">
        <v>386</v>
      </c>
    </row>
    <row r="6" spans="1:5" s="402" customFormat="1" ht="12.75">
      <c r="A6" s="733"/>
      <c r="B6" s="735"/>
      <c r="C6" s="738" t="s">
        <v>443</v>
      </c>
      <c r="D6" s="739"/>
      <c r="E6" s="737"/>
    </row>
    <row r="7" spans="1:5" s="406" customFormat="1" ht="15" customHeight="1" thickBot="1">
      <c r="A7" s="403">
        <v>1</v>
      </c>
      <c r="B7" s="404">
        <v>2</v>
      </c>
      <c r="C7" s="404">
        <v>3</v>
      </c>
      <c r="D7" s="404">
        <v>4</v>
      </c>
      <c r="E7" s="405">
        <v>5</v>
      </c>
    </row>
    <row r="8" spans="1:5" s="406" customFormat="1" ht="12.75">
      <c r="A8" s="407">
        <v>1</v>
      </c>
      <c r="B8" s="408" t="s">
        <v>57</v>
      </c>
      <c r="C8" s="409">
        <v>138152</v>
      </c>
      <c r="D8" s="409">
        <v>142472</v>
      </c>
      <c r="E8" s="410">
        <v>145157</v>
      </c>
    </row>
    <row r="9" spans="1:5" s="406" customFormat="1" ht="12.75">
      <c r="A9" s="411">
        <v>2</v>
      </c>
      <c r="B9" s="412" t="s">
        <v>58</v>
      </c>
      <c r="C9" s="413">
        <v>36669</v>
      </c>
      <c r="D9" s="413">
        <v>36593</v>
      </c>
      <c r="E9" s="414">
        <v>35452</v>
      </c>
    </row>
    <row r="10" spans="1:5" s="406" customFormat="1" ht="12.75">
      <c r="A10" s="411">
        <v>3</v>
      </c>
      <c r="B10" s="412" t="s">
        <v>476</v>
      </c>
      <c r="C10" s="413">
        <v>124065</v>
      </c>
      <c r="D10" s="413">
        <v>128308</v>
      </c>
      <c r="E10" s="414">
        <v>115932</v>
      </c>
    </row>
    <row r="11" spans="1:5" s="406" customFormat="1" ht="12.75">
      <c r="A11" s="411">
        <v>4</v>
      </c>
      <c r="B11" s="412" t="s">
        <v>477</v>
      </c>
      <c r="C11" s="413">
        <v>70975</v>
      </c>
      <c r="D11" s="413">
        <v>71147</v>
      </c>
      <c r="E11" s="414">
        <v>70129</v>
      </c>
    </row>
    <row r="12" spans="1:5" s="406" customFormat="1" ht="12.75">
      <c r="A12" s="411">
        <v>5</v>
      </c>
      <c r="B12" s="412" t="s">
        <v>478</v>
      </c>
      <c r="C12" s="413">
        <v>4514</v>
      </c>
      <c r="D12" s="413">
        <v>7664</v>
      </c>
      <c r="E12" s="414">
        <v>8166</v>
      </c>
    </row>
    <row r="13" spans="1:5" s="406" customFormat="1" ht="12.75">
      <c r="A13" s="411">
        <v>6</v>
      </c>
      <c r="B13" s="412" t="s">
        <v>256</v>
      </c>
      <c r="C13" s="413">
        <v>1130</v>
      </c>
      <c r="D13" s="413">
        <v>1634</v>
      </c>
      <c r="E13" s="414">
        <v>1943</v>
      </c>
    </row>
    <row r="14" spans="1:5" s="406" customFormat="1" ht="12.75">
      <c r="A14" s="411">
        <v>7</v>
      </c>
      <c r="B14" s="412" t="s">
        <v>479</v>
      </c>
      <c r="C14" s="413">
        <v>13748</v>
      </c>
      <c r="D14" s="413">
        <v>26634</v>
      </c>
      <c r="E14" s="414">
        <v>19034</v>
      </c>
    </row>
    <row r="15" spans="1:5" s="406" customFormat="1" ht="12.75">
      <c r="A15" s="415">
        <v>8</v>
      </c>
      <c r="B15" s="416" t="s">
        <v>480</v>
      </c>
      <c r="C15" s="417">
        <v>17686</v>
      </c>
      <c r="D15" s="417">
        <v>2550</v>
      </c>
      <c r="E15" s="418">
        <v>730</v>
      </c>
    </row>
    <row r="16" spans="1:5" s="406" customFormat="1" ht="12.75">
      <c r="A16" s="411">
        <v>9</v>
      </c>
      <c r="B16" s="412" t="s">
        <v>481</v>
      </c>
      <c r="C16" s="413"/>
      <c r="D16" s="413"/>
      <c r="E16" s="414"/>
    </row>
    <row r="17" spans="1:5" s="406" customFormat="1" ht="12.75">
      <c r="A17" s="415">
        <v>10</v>
      </c>
      <c r="B17" s="412" t="s">
        <v>482</v>
      </c>
      <c r="C17" s="413"/>
      <c r="D17" s="413">
        <v>605</v>
      </c>
      <c r="E17" s="414">
        <v>605</v>
      </c>
    </row>
    <row r="18" spans="1:5" s="406" customFormat="1" ht="12.75">
      <c r="A18" s="411">
        <v>11</v>
      </c>
      <c r="B18" s="412" t="s">
        <v>483</v>
      </c>
      <c r="C18" s="413"/>
      <c r="D18" s="413"/>
      <c r="E18" s="414"/>
    </row>
    <row r="19" spans="1:5" s="406" customFormat="1" ht="13.5" thickBot="1">
      <c r="A19" s="415">
        <v>12</v>
      </c>
      <c r="B19" s="412" t="s">
        <v>484</v>
      </c>
      <c r="C19" s="417"/>
      <c r="D19" s="417"/>
      <c r="E19" s="418"/>
    </row>
    <row r="20" spans="1:5" s="423" customFormat="1" ht="15.75" thickBot="1">
      <c r="A20" s="419">
        <v>13</v>
      </c>
      <c r="B20" s="420" t="s">
        <v>485</v>
      </c>
      <c r="C20" s="421">
        <f>SUM(C8:C19)</f>
        <v>406939</v>
      </c>
      <c r="D20" s="421">
        <f>SUM(D8:D19)</f>
        <v>417607</v>
      </c>
      <c r="E20" s="422">
        <f>SUM(E8:E19)</f>
        <v>397148</v>
      </c>
    </row>
    <row r="21" spans="1:5" s="423" customFormat="1" ht="15">
      <c r="A21" s="407">
        <v>14</v>
      </c>
      <c r="B21" s="408" t="s">
        <v>162</v>
      </c>
      <c r="C21" s="424"/>
      <c r="D21" s="424"/>
      <c r="E21" s="425"/>
    </row>
    <row r="22" spans="1:5" s="423" customFormat="1" ht="15">
      <c r="A22" s="415">
        <v>15</v>
      </c>
      <c r="B22" s="416" t="s">
        <v>161</v>
      </c>
      <c r="C22" s="387"/>
      <c r="D22" s="387"/>
      <c r="E22" s="426"/>
    </row>
    <row r="23" spans="1:5" s="423" customFormat="1" ht="15">
      <c r="A23" s="415">
        <v>16</v>
      </c>
      <c r="B23" s="416" t="s">
        <v>486</v>
      </c>
      <c r="C23" s="387"/>
      <c r="D23" s="387"/>
      <c r="E23" s="426"/>
    </row>
    <row r="24" spans="1:5" s="423" customFormat="1" ht="15">
      <c r="A24" s="415">
        <v>17</v>
      </c>
      <c r="B24" s="416" t="s">
        <v>487</v>
      </c>
      <c r="C24" s="387"/>
      <c r="D24" s="387"/>
      <c r="E24" s="426"/>
    </row>
    <row r="25" spans="1:5" s="423" customFormat="1" ht="15.75" thickBot="1">
      <c r="A25" s="415">
        <v>18</v>
      </c>
      <c r="B25" s="416" t="s">
        <v>488</v>
      </c>
      <c r="C25" s="387"/>
      <c r="D25" s="387"/>
      <c r="E25" s="426"/>
    </row>
    <row r="26" spans="1:5" s="423" customFormat="1" ht="15.75" thickBot="1">
      <c r="A26" s="419">
        <v>19</v>
      </c>
      <c r="B26" s="420" t="s">
        <v>489</v>
      </c>
      <c r="C26" s="421">
        <f>SUM(C21:C22,C24:C25)</f>
        <v>0</v>
      </c>
      <c r="D26" s="421">
        <f>SUM(D21:D22,D24:D25)</f>
        <v>0</v>
      </c>
      <c r="E26" s="422">
        <f>SUM(E21:E22,E24:E25)</f>
        <v>0</v>
      </c>
    </row>
    <row r="27" spans="1:5" s="423" customFormat="1" ht="15.75" thickBot="1">
      <c r="A27" s="419">
        <v>20</v>
      </c>
      <c r="B27" s="420" t="s">
        <v>490</v>
      </c>
      <c r="C27" s="421">
        <f>C20+C26</f>
        <v>406939</v>
      </c>
      <c r="D27" s="421">
        <f>D20+D26</f>
        <v>417607</v>
      </c>
      <c r="E27" s="422">
        <f>E20+E26</f>
        <v>397148</v>
      </c>
    </row>
    <row r="28" spans="1:5" s="406" customFormat="1" ht="12.75">
      <c r="A28" s="407">
        <v>21</v>
      </c>
      <c r="B28" s="408" t="s">
        <v>491</v>
      </c>
      <c r="C28" s="424">
        <v>2500</v>
      </c>
      <c r="D28" s="424">
        <v>500</v>
      </c>
      <c r="E28" s="425"/>
    </row>
    <row r="29" spans="1:5" s="406" customFormat="1" ht="13.5" thickBot="1">
      <c r="A29" s="415">
        <v>22</v>
      </c>
      <c r="B29" s="416" t="s">
        <v>492</v>
      </c>
      <c r="C29" s="427"/>
      <c r="D29" s="427"/>
      <c r="E29" s="426">
        <v>-9337</v>
      </c>
    </row>
    <row r="30" spans="1:5" s="423" customFormat="1" ht="15.75" thickBot="1">
      <c r="A30" s="419">
        <v>23</v>
      </c>
      <c r="B30" s="420" t="s">
        <v>493</v>
      </c>
      <c r="C30" s="421">
        <f>SUM(C27:C29)</f>
        <v>409439</v>
      </c>
      <c r="D30" s="421">
        <f>SUM(D27:D29)</f>
        <v>418107</v>
      </c>
      <c r="E30" s="422">
        <f>SUM(E27:E29)</f>
        <v>387811</v>
      </c>
    </row>
    <row r="31" spans="1:5" s="406" customFormat="1" ht="12.75">
      <c r="A31" s="407">
        <v>24</v>
      </c>
      <c r="B31" s="408" t="s">
        <v>44</v>
      </c>
      <c r="C31" s="424">
        <v>34300</v>
      </c>
      <c r="D31" s="424">
        <v>40868</v>
      </c>
      <c r="E31" s="425">
        <v>42876</v>
      </c>
    </row>
    <row r="32" spans="1:5" s="406" customFormat="1" ht="12.75">
      <c r="A32" s="411">
        <v>25</v>
      </c>
      <c r="B32" s="412" t="s">
        <v>494</v>
      </c>
      <c r="C32" s="364">
        <v>125904</v>
      </c>
      <c r="D32" s="364">
        <v>127717</v>
      </c>
      <c r="E32" s="428">
        <v>130243</v>
      </c>
    </row>
    <row r="33" spans="1:5" s="406" customFormat="1" ht="12.75">
      <c r="A33" s="411">
        <v>26</v>
      </c>
      <c r="B33" s="412" t="s">
        <v>495</v>
      </c>
      <c r="C33" s="364">
        <v>32770</v>
      </c>
      <c r="D33" s="364">
        <v>34737</v>
      </c>
      <c r="E33" s="428">
        <v>36231</v>
      </c>
    </row>
    <row r="34" spans="1:5" s="406" customFormat="1" ht="12.75">
      <c r="A34" s="411">
        <v>27</v>
      </c>
      <c r="B34" s="412" t="s">
        <v>496</v>
      </c>
      <c r="C34" s="364"/>
      <c r="D34" s="364"/>
      <c r="E34" s="428">
        <v>718</v>
      </c>
    </row>
    <row r="35" spans="1:5" s="406" customFormat="1" ht="12.75">
      <c r="A35" s="411">
        <v>28</v>
      </c>
      <c r="B35" s="429" t="s">
        <v>497</v>
      </c>
      <c r="C35" s="364">
        <v>7570</v>
      </c>
      <c r="D35" s="364">
        <v>7562</v>
      </c>
      <c r="E35" s="428">
        <v>8277</v>
      </c>
    </row>
    <row r="36" spans="1:5" s="406" customFormat="1" ht="12.75">
      <c r="A36" s="411">
        <v>29</v>
      </c>
      <c r="B36" s="412" t="s">
        <v>498</v>
      </c>
      <c r="C36" s="364">
        <v>7550</v>
      </c>
      <c r="D36" s="364">
        <v>7587</v>
      </c>
      <c r="E36" s="428">
        <v>8215</v>
      </c>
    </row>
    <row r="37" spans="1:5" s="406" customFormat="1" ht="12.75">
      <c r="A37" s="411">
        <v>30</v>
      </c>
      <c r="B37" s="412" t="s">
        <v>499</v>
      </c>
      <c r="C37" s="364">
        <v>23864</v>
      </c>
      <c r="D37" s="364">
        <v>16627</v>
      </c>
      <c r="E37" s="428">
        <v>16627</v>
      </c>
    </row>
    <row r="38" spans="1:5" s="406" customFormat="1" ht="12.75">
      <c r="A38" s="415">
        <v>31</v>
      </c>
      <c r="B38" s="412" t="s">
        <v>500</v>
      </c>
      <c r="C38" s="387"/>
      <c r="D38" s="387">
        <v>25</v>
      </c>
      <c r="E38" s="426">
        <v>27</v>
      </c>
    </row>
    <row r="39" spans="1:5" s="406" customFormat="1" ht="12.75">
      <c r="A39" s="411">
        <v>32</v>
      </c>
      <c r="B39" s="412" t="s">
        <v>501</v>
      </c>
      <c r="C39" s="364">
        <v>134550</v>
      </c>
      <c r="D39" s="364">
        <v>165188</v>
      </c>
      <c r="E39" s="428">
        <v>165188</v>
      </c>
    </row>
    <row r="40" spans="1:5" s="406" customFormat="1" ht="12.75">
      <c r="A40" s="415">
        <v>33</v>
      </c>
      <c r="B40" s="430" t="s">
        <v>502</v>
      </c>
      <c r="C40" s="387">
        <v>134550</v>
      </c>
      <c r="D40" s="387">
        <v>165188</v>
      </c>
      <c r="E40" s="426">
        <v>165188</v>
      </c>
    </row>
    <row r="41" spans="1:5" s="406" customFormat="1" ht="12.75">
      <c r="A41" s="411">
        <v>34</v>
      </c>
      <c r="B41" s="412" t="s">
        <v>191</v>
      </c>
      <c r="C41" s="364">
        <v>30</v>
      </c>
      <c r="D41" s="364">
        <v>20</v>
      </c>
      <c r="E41" s="428">
        <v>18</v>
      </c>
    </row>
    <row r="42" spans="1:5" s="406" customFormat="1" ht="13.5" thickBot="1">
      <c r="A42" s="415">
        <v>35</v>
      </c>
      <c r="B42" s="408" t="s">
        <v>503</v>
      </c>
      <c r="C42" s="387"/>
      <c r="D42" s="387"/>
      <c r="E42" s="426"/>
    </row>
    <row r="43" spans="1:5" s="406" customFormat="1" ht="21.75" thickBot="1">
      <c r="A43" s="419">
        <v>36</v>
      </c>
      <c r="B43" s="420" t="s">
        <v>504</v>
      </c>
      <c r="C43" s="431">
        <f>C31+C32+C33+C34+C35+C37+C38+C39+C41+C42</f>
        <v>358988</v>
      </c>
      <c r="D43" s="431">
        <f>D31+D32+D33+D34+D35+D37+D38+D39+D41+D42</f>
        <v>392744</v>
      </c>
      <c r="E43" s="432">
        <f>E31+E32+E33+E34+E35+E37+E38+E39+E41+E42</f>
        <v>400205</v>
      </c>
    </row>
    <row r="44" spans="1:5" s="406" customFormat="1" ht="12.75">
      <c r="A44" s="407">
        <v>37</v>
      </c>
      <c r="B44" s="408" t="s">
        <v>159</v>
      </c>
      <c r="C44" s="424"/>
      <c r="D44" s="424"/>
      <c r="E44" s="425"/>
    </row>
    <row r="45" spans="1:5" s="406" customFormat="1" ht="12.75">
      <c r="A45" s="411">
        <v>38</v>
      </c>
      <c r="B45" s="408" t="s">
        <v>158</v>
      </c>
      <c r="C45" s="364">
        <v>42901</v>
      </c>
      <c r="D45" s="364">
        <v>17000</v>
      </c>
      <c r="E45" s="428"/>
    </row>
    <row r="46" spans="1:5" s="406" customFormat="1" ht="12.75">
      <c r="A46" s="411">
        <v>39</v>
      </c>
      <c r="B46" s="433" t="s">
        <v>505</v>
      </c>
      <c r="C46" s="424">
        <v>42901</v>
      </c>
      <c r="D46" s="424">
        <v>17000</v>
      </c>
      <c r="E46" s="425"/>
    </row>
    <row r="47" spans="1:5" s="406" customFormat="1" ht="12.75">
      <c r="A47" s="407">
        <v>40</v>
      </c>
      <c r="B47" s="416" t="s">
        <v>506</v>
      </c>
      <c r="C47" s="424"/>
      <c r="D47" s="424"/>
      <c r="E47" s="425"/>
    </row>
    <row r="48" spans="1:5" s="406" customFormat="1" ht="13.5" thickBot="1">
      <c r="A48" s="415">
        <v>41</v>
      </c>
      <c r="B48" s="416" t="s">
        <v>507</v>
      </c>
      <c r="C48" s="387"/>
      <c r="D48" s="387"/>
      <c r="E48" s="426"/>
    </row>
    <row r="49" spans="1:5" s="406" customFormat="1" ht="13.5" thickBot="1">
      <c r="A49" s="419">
        <v>42</v>
      </c>
      <c r="B49" s="420" t="s">
        <v>508</v>
      </c>
      <c r="C49" s="431">
        <f>SUM(C44:C45,C47:C48)</f>
        <v>42901</v>
      </c>
      <c r="D49" s="431">
        <f>SUM(D44:D45,D47:D48)</f>
        <v>17000</v>
      </c>
      <c r="E49" s="432">
        <f>SUM(E44:E45,E47:E48)</f>
        <v>0</v>
      </c>
    </row>
    <row r="50" spans="1:5" s="423" customFormat="1" ht="15.75" thickBot="1">
      <c r="A50" s="434">
        <v>43</v>
      </c>
      <c r="B50" s="435" t="s">
        <v>509</v>
      </c>
      <c r="C50" s="436">
        <f>C43+C49</f>
        <v>401889</v>
      </c>
      <c r="D50" s="436">
        <f>D43+D49</f>
        <v>409744</v>
      </c>
      <c r="E50" s="437">
        <f>E43+E49</f>
        <v>400205</v>
      </c>
    </row>
    <row r="51" spans="1:5" s="406" customFormat="1" ht="12.75">
      <c r="A51" s="407">
        <v>44</v>
      </c>
      <c r="B51" s="408" t="s">
        <v>510</v>
      </c>
      <c r="C51" s="424">
        <v>7500</v>
      </c>
      <c r="D51" s="424">
        <v>8363</v>
      </c>
      <c r="E51" s="425">
        <v>8363</v>
      </c>
    </row>
    <row r="52" spans="1:5" s="406" customFormat="1" ht="12.75">
      <c r="A52" s="415">
        <v>45</v>
      </c>
      <c r="B52" s="412" t="s">
        <v>511</v>
      </c>
      <c r="C52" s="427"/>
      <c r="D52" s="427"/>
      <c r="E52" s="426"/>
    </row>
    <row r="53" spans="1:5" s="406" customFormat="1" ht="13.5" thickBot="1">
      <c r="A53" s="415">
        <v>46</v>
      </c>
      <c r="B53" s="416" t="s">
        <v>512</v>
      </c>
      <c r="C53" s="438"/>
      <c r="D53" s="438"/>
      <c r="E53" s="426">
        <v>-2594</v>
      </c>
    </row>
    <row r="54" spans="1:5" s="406" customFormat="1" ht="13.5" thickBot="1">
      <c r="A54" s="439">
        <v>47</v>
      </c>
      <c r="B54" s="440" t="s">
        <v>513</v>
      </c>
      <c r="C54" s="431">
        <f>C50+C51+C52+C53</f>
        <v>409389</v>
      </c>
      <c r="D54" s="431">
        <f>D50+D51+D52+D53</f>
        <v>418107</v>
      </c>
      <c r="E54" s="441">
        <f>E50+E51+E52+E53</f>
        <v>405974</v>
      </c>
    </row>
    <row r="55" spans="1:5" s="406" customFormat="1" ht="21.75" thickBot="1">
      <c r="A55" s="442">
        <v>48</v>
      </c>
      <c r="B55" s="420" t="s">
        <v>514</v>
      </c>
      <c r="C55" s="431">
        <f>C43-C20</f>
        <v>-47951</v>
      </c>
      <c r="D55" s="431">
        <f>D43-D20</f>
        <v>-24863</v>
      </c>
      <c r="E55" s="432">
        <f>E43-E20</f>
        <v>3057</v>
      </c>
    </row>
    <row r="56" spans="1:5" s="406" customFormat="1" ht="32.25" thickBot="1">
      <c r="A56" s="442">
        <v>49</v>
      </c>
      <c r="B56" s="420" t="s">
        <v>515</v>
      </c>
      <c r="C56" s="431">
        <f>+C55+C51-C28</f>
        <v>-42951</v>
      </c>
      <c r="D56" s="431">
        <f>+D55+D51-D28</f>
        <v>-17000</v>
      </c>
      <c r="E56" s="432">
        <f>+E55+E51-E28</f>
        <v>11420</v>
      </c>
    </row>
    <row r="57" spans="1:5" s="406" customFormat="1" ht="13.5" thickBot="1">
      <c r="A57" s="442">
        <v>50</v>
      </c>
      <c r="B57" s="420" t="s">
        <v>516</v>
      </c>
      <c r="C57" s="431">
        <f>+C49-C26</f>
        <v>42901</v>
      </c>
      <c r="D57" s="431">
        <f>+D49-D26</f>
        <v>17000</v>
      </c>
      <c r="E57" s="432">
        <f>+E49-E26</f>
        <v>0</v>
      </c>
    </row>
    <row r="58" spans="1:5" s="406" customFormat="1" ht="13.5" thickBot="1">
      <c r="A58" s="443">
        <v>51</v>
      </c>
      <c r="B58" s="435" t="s">
        <v>517</v>
      </c>
      <c r="C58" s="444"/>
      <c r="D58" s="444"/>
      <c r="E58" s="437">
        <f>+E52+E53-E29</f>
        <v>6743</v>
      </c>
    </row>
    <row r="59" ht="15.75">
      <c r="B59" s="445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11.2. melléklet a ……/2013. (III.26.)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20" sqref="F20"/>
    </sheetView>
  </sheetViews>
  <sheetFormatPr defaultColWidth="9.00390625" defaultRowHeight="12.75"/>
  <cols>
    <col min="1" max="1" width="6.50390625" style="341" customWidth="1"/>
    <col min="2" max="2" width="49.50390625" style="399" customWidth="1"/>
    <col min="3" max="3" width="16.00390625" style="341" customWidth="1"/>
    <col min="4" max="4" width="14.875" style="341" customWidth="1"/>
    <col min="5" max="6" width="16.00390625" style="341" customWidth="1"/>
    <col min="7" max="7" width="14.00390625" style="341" customWidth="1"/>
    <col min="8" max="8" width="16.00390625" style="341" customWidth="1"/>
    <col min="9" max="16384" width="9.375" style="341" customWidth="1"/>
  </cols>
  <sheetData>
    <row r="1" spans="1:8" s="446" customFormat="1" ht="25.5" customHeight="1">
      <c r="A1" s="729" t="s">
        <v>595</v>
      </c>
      <c r="B1" s="729"/>
      <c r="C1" s="729"/>
      <c r="D1" s="729"/>
      <c r="E1" s="729"/>
      <c r="F1" s="729"/>
      <c r="G1" s="729"/>
      <c r="H1" s="729"/>
    </row>
    <row r="2" spans="1:8" s="447" customFormat="1" ht="18" customHeight="1">
      <c r="A2" s="724" t="s">
        <v>518</v>
      </c>
      <c r="B2" s="724"/>
      <c r="C2" s="724"/>
      <c r="D2" s="724"/>
      <c r="E2" s="724"/>
      <c r="F2" s="724"/>
      <c r="G2" s="724"/>
      <c r="H2" s="724"/>
    </row>
    <row r="3" spans="1:8" s="446" customFormat="1" ht="16.5" customHeight="1">
      <c r="A3" s="730" t="s">
        <v>535</v>
      </c>
      <c r="B3" s="730"/>
      <c r="C3" s="730"/>
      <c r="D3" s="730"/>
      <c r="E3" s="730"/>
      <c r="F3" s="730"/>
      <c r="G3" s="730"/>
      <c r="H3" s="730"/>
    </row>
    <row r="4" spans="1:8" s="399" customFormat="1" ht="13.5" customHeight="1" thickBot="1">
      <c r="A4" s="740" t="s">
        <v>41</v>
      </c>
      <c r="B4" s="740"/>
      <c r="C4" s="740"/>
      <c r="D4" s="740"/>
      <c r="E4" s="740"/>
      <c r="F4" s="740"/>
      <c r="G4" s="740"/>
      <c r="H4" s="740"/>
    </row>
    <row r="5" spans="1:8" ht="54" customHeight="1" thickBot="1">
      <c r="A5" s="448" t="s">
        <v>1</v>
      </c>
      <c r="B5" s="449" t="s">
        <v>56</v>
      </c>
      <c r="C5" s="450" t="s">
        <v>445</v>
      </c>
      <c r="D5" s="450" t="s">
        <v>446</v>
      </c>
      <c r="E5" s="451" t="s">
        <v>447</v>
      </c>
      <c r="F5" s="450" t="s">
        <v>448</v>
      </c>
      <c r="G5" s="450" t="s">
        <v>446</v>
      </c>
      <c r="H5" s="451" t="s">
        <v>449</v>
      </c>
    </row>
    <row r="6" spans="1:8" s="406" customFormat="1" ht="18" customHeight="1">
      <c r="A6" s="452">
        <v>1</v>
      </c>
      <c r="B6" s="453" t="s">
        <v>519</v>
      </c>
      <c r="C6" s="454">
        <v>2714</v>
      </c>
      <c r="D6" s="455"/>
      <c r="E6" s="456">
        <f>D6+C6</f>
        <v>2714</v>
      </c>
      <c r="F6" s="457">
        <v>12514</v>
      </c>
      <c r="G6" s="455"/>
      <c r="H6" s="458">
        <f>G6+F6</f>
        <v>12514</v>
      </c>
    </row>
    <row r="7" spans="1:8" s="406" customFormat="1" ht="25.5" customHeight="1">
      <c r="A7" s="411">
        <v>2</v>
      </c>
      <c r="B7" s="459" t="s">
        <v>520</v>
      </c>
      <c r="C7" s="413"/>
      <c r="D7" s="460"/>
      <c r="E7" s="461">
        <f>D7+C7</f>
        <v>0</v>
      </c>
      <c r="F7" s="462"/>
      <c r="G7" s="460"/>
      <c r="H7" s="463">
        <f>G7+F7</f>
        <v>0</v>
      </c>
    </row>
    <row r="8" spans="1:8" s="406" customFormat="1" ht="22.5">
      <c r="A8" s="411">
        <v>3</v>
      </c>
      <c r="B8" s="459" t="s">
        <v>521</v>
      </c>
      <c r="C8" s="413">
        <v>5649</v>
      </c>
      <c r="D8" s="460"/>
      <c r="E8" s="461">
        <f>D8+C8</f>
        <v>5649</v>
      </c>
      <c r="F8" s="462">
        <v>-1094</v>
      </c>
      <c r="G8" s="460"/>
      <c r="H8" s="463">
        <f>G8+F8</f>
        <v>-1094</v>
      </c>
    </row>
    <row r="9" spans="1:8" s="406" customFormat="1" ht="18" customHeight="1">
      <c r="A9" s="411">
        <v>4</v>
      </c>
      <c r="B9" s="459" t="s">
        <v>522</v>
      </c>
      <c r="C9" s="413">
        <v>6663</v>
      </c>
      <c r="D9" s="460"/>
      <c r="E9" s="461">
        <f>D9+C9</f>
        <v>6663</v>
      </c>
      <c r="F9" s="462"/>
      <c r="G9" s="460"/>
      <c r="H9" s="463">
        <f>G9+F9</f>
        <v>0</v>
      </c>
    </row>
    <row r="10" spans="1:8" s="406" customFormat="1" ht="23.25" thickBot="1">
      <c r="A10" s="464">
        <v>5</v>
      </c>
      <c r="B10" s="465" t="s">
        <v>523</v>
      </c>
      <c r="C10" s="466"/>
      <c r="D10" s="467"/>
      <c r="E10" s="468"/>
      <c r="F10" s="469"/>
      <c r="G10" s="467"/>
      <c r="H10" s="470"/>
    </row>
    <row r="11" spans="1:9" s="372" customFormat="1" ht="18" customHeight="1" thickBot="1">
      <c r="A11" s="419">
        <v>6</v>
      </c>
      <c r="B11" s="471" t="s">
        <v>524</v>
      </c>
      <c r="C11" s="472">
        <f aca="true" t="shared" si="0" ref="C11:H11">+C6+C7+C8-C9-C10</f>
        <v>1700</v>
      </c>
      <c r="D11" s="472">
        <f t="shared" si="0"/>
        <v>0</v>
      </c>
      <c r="E11" s="472">
        <f t="shared" si="0"/>
        <v>1700</v>
      </c>
      <c r="F11" s="472">
        <f t="shared" si="0"/>
        <v>11420</v>
      </c>
      <c r="G11" s="472">
        <f t="shared" si="0"/>
        <v>0</v>
      </c>
      <c r="H11" s="473">
        <f t="shared" si="0"/>
        <v>11420</v>
      </c>
      <c r="I11" s="474"/>
    </row>
    <row r="12" spans="1:9" s="406" customFormat="1" ht="18" customHeight="1">
      <c r="A12" s="407">
        <v>7</v>
      </c>
      <c r="B12" s="475" t="s">
        <v>525</v>
      </c>
      <c r="C12" s="409">
        <v>-490</v>
      </c>
      <c r="D12" s="476"/>
      <c r="E12" s="477">
        <f>D12+C12</f>
        <v>-490</v>
      </c>
      <c r="F12" s="478">
        <v>266</v>
      </c>
      <c r="G12" s="476"/>
      <c r="H12" s="479">
        <f>G12+F12</f>
        <v>266</v>
      </c>
      <c r="I12" s="480"/>
    </row>
    <row r="13" spans="1:9" s="406" customFormat="1" ht="18" customHeight="1" thickBot="1">
      <c r="A13" s="415">
        <v>8</v>
      </c>
      <c r="B13" s="481" t="s">
        <v>526</v>
      </c>
      <c r="C13" s="417"/>
      <c r="D13" s="482"/>
      <c r="E13" s="483">
        <f>D13+C13</f>
        <v>0</v>
      </c>
      <c r="F13" s="484"/>
      <c r="G13" s="482"/>
      <c r="H13" s="485">
        <f>G13+F13</f>
        <v>0</v>
      </c>
      <c r="I13" s="480"/>
    </row>
    <row r="14" spans="1:9" s="406" customFormat="1" ht="27" customHeight="1" thickBot="1">
      <c r="A14" s="442">
        <v>9</v>
      </c>
      <c r="B14" s="486" t="s">
        <v>527</v>
      </c>
      <c r="C14" s="487">
        <f aca="true" t="shared" si="1" ref="C14:H14">+C11+C12+C13</f>
        <v>1210</v>
      </c>
      <c r="D14" s="487">
        <f t="shared" si="1"/>
        <v>0</v>
      </c>
      <c r="E14" s="487">
        <f t="shared" si="1"/>
        <v>1210</v>
      </c>
      <c r="F14" s="487">
        <f t="shared" si="1"/>
        <v>11686</v>
      </c>
      <c r="G14" s="487">
        <f t="shared" si="1"/>
        <v>0</v>
      </c>
      <c r="H14" s="488">
        <f t="shared" si="1"/>
        <v>11686</v>
      </c>
      <c r="I14" s="480"/>
    </row>
    <row r="15" spans="1:9" s="406" customFormat="1" ht="28.5" customHeight="1">
      <c r="A15" s="452">
        <v>10</v>
      </c>
      <c r="B15" s="489" t="s">
        <v>528</v>
      </c>
      <c r="C15" s="454"/>
      <c r="D15" s="455"/>
      <c r="E15" s="456">
        <f>D15+C15</f>
        <v>0</v>
      </c>
      <c r="F15" s="457"/>
      <c r="G15" s="455"/>
      <c r="H15" s="458">
        <f>G15+F15</f>
        <v>0</v>
      </c>
      <c r="I15" s="480"/>
    </row>
    <row r="16" spans="1:9" s="406" customFormat="1" ht="28.5" customHeight="1" thickBot="1">
      <c r="A16" s="464">
        <v>11</v>
      </c>
      <c r="B16" s="490" t="s">
        <v>529</v>
      </c>
      <c r="C16" s="466"/>
      <c r="D16" s="467"/>
      <c r="E16" s="468"/>
      <c r="F16" s="469"/>
      <c r="G16" s="467"/>
      <c r="H16" s="470"/>
      <c r="I16" s="480"/>
    </row>
    <row r="17" spans="1:9" s="372" customFormat="1" ht="18" customHeight="1" thickBot="1">
      <c r="A17" s="419">
        <v>12</v>
      </c>
      <c r="B17" s="471" t="s">
        <v>530</v>
      </c>
      <c r="C17" s="346">
        <f aca="true" t="shared" si="2" ref="C17:H17">+C14+C15+C16</f>
        <v>1210</v>
      </c>
      <c r="D17" s="346">
        <f t="shared" si="2"/>
        <v>0</v>
      </c>
      <c r="E17" s="346">
        <f t="shared" si="2"/>
        <v>1210</v>
      </c>
      <c r="F17" s="346">
        <f t="shared" si="2"/>
        <v>11686</v>
      </c>
      <c r="G17" s="346">
        <f t="shared" si="2"/>
        <v>0</v>
      </c>
      <c r="H17" s="491">
        <f t="shared" si="2"/>
        <v>11686</v>
      </c>
      <c r="I17" s="474"/>
    </row>
    <row r="18" spans="1:9" s="406" customFormat="1" ht="33.75">
      <c r="A18" s="407">
        <v>13</v>
      </c>
      <c r="B18" s="492" t="s">
        <v>531</v>
      </c>
      <c r="C18" s="409"/>
      <c r="D18" s="476"/>
      <c r="E18" s="477">
        <f>D18+C18</f>
        <v>0</v>
      </c>
      <c r="F18" s="478"/>
      <c r="G18" s="476"/>
      <c r="H18" s="479">
        <f>G18+F18</f>
        <v>0</v>
      </c>
      <c r="I18" s="480"/>
    </row>
    <row r="19" spans="1:8" s="406" customFormat="1" ht="18" customHeight="1">
      <c r="A19" s="411">
        <v>14</v>
      </c>
      <c r="B19" s="459" t="s">
        <v>532</v>
      </c>
      <c r="C19" s="413">
        <v>1210</v>
      </c>
      <c r="D19" s="460"/>
      <c r="E19" s="461">
        <f>D19+C19</f>
        <v>1210</v>
      </c>
      <c r="F19" s="462">
        <v>11686</v>
      </c>
      <c r="G19" s="460"/>
      <c r="H19" s="463">
        <f>G19+F19</f>
        <v>11686</v>
      </c>
    </row>
    <row r="20" spans="1:8" s="406" customFormat="1" ht="18" customHeight="1" thickBot="1">
      <c r="A20" s="493">
        <v>15</v>
      </c>
      <c r="B20" s="494" t="s">
        <v>533</v>
      </c>
      <c r="C20" s="495"/>
      <c r="D20" s="496"/>
      <c r="E20" s="497">
        <f>D20+C20</f>
        <v>0</v>
      </c>
      <c r="F20" s="498"/>
      <c r="G20" s="496"/>
      <c r="H20" s="499">
        <f>G20+F20</f>
        <v>0</v>
      </c>
    </row>
    <row r="25" ht="12.75">
      <c r="B25" s="341"/>
    </row>
    <row r="26" ht="12.75" customHeight="1">
      <c r="B26" s="341"/>
    </row>
    <row r="27" ht="12.75">
      <c r="B27" s="341"/>
    </row>
    <row r="28" ht="12.75">
      <c r="B28" s="341"/>
    </row>
    <row r="29" ht="12.75">
      <c r="B29" s="341"/>
    </row>
  </sheetData>
  <sheetProtection sheet="1" objects="1" scenarios="1"/>
  <mergeCells count="4">
    <mergeCell ref="A1:H1"/>
    <mergeCell ref="A2:H2"/>
    <mergeCell ref="A3:H3"/>
    <mergeCell ref="A4:H4"/>
  </mergeCells>
  <printOptions horizontalCentered="1"/>
  <pageMargins left="0.7874015748031497" right="0.8661417322834646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11.3. melléklet a ……/2013. (III.26.)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I14" sqref="I14"/>
    </sheetView>
  </sheetViews>
  <sheetFormatPr defaultColWidth="9.00390625" defaultRowHeight="12.75"/>
  <cols>
    <col min="1" max="1" width="6.625" style="68" customWidth="1"/>
    <col min="2" max="2" width="32.875" style="68" customWidth="1"/>
    <col min="3" max="3" width="20.875" style="68" customWidth="1"/>
    <col min="4" max="5" width="12.875" style="68" customWidth="1"/>
    <col min="6" max="16384" width="9.375" style="68" customWidth="1"/>
  </cols>
  <sheetData>
    <row r="1" spans="3:5" ht="14.25" thickBot="1">
      <c r="C1" s="285"/>
      <c r="D1" s="285"/>
      <c r="E1" s="285" t="s">
        <v>124</v>
      </c>
    </row>
    <row r="2" spans="1:5" ht="42.75" customHeight="1" thickBot="1">
      <c r="A2" s="286" t="s">
        <v>65</v>
      </c>
      <c r="B2" s="287" t="s">
        <v>117</v>
      </c>
      <c r="C2" s="287" t="s">
        <v>118</v>
      </c>
      <c r="D2" s="288" t="s">
        <v>428</v>
      </c>
      <c r="E2" s="289" t="s">
        <v>429</v>
      </c>
    </row>
    <row r="3" spans="1:5" ht="15.75" customHeight="1">
      <c r="A3" s="290" t="s">
        <v>3</v>
      </c>
      <c r="B3" s="291" t="s">
        <v>584</v>
      </c>
      <c r="C3" s="291" t="s">
        <v>585</v>
      </c>
      <c r="D3" s="292">
        <v>2000</v>
      </c>
      <c r="E3" s="293">
        <v>2000</v>
      </c>
    </row>
    <row r="4" spans="1:5" ht="15.75" customHeight="1">
      <c r="A4" s="294" t="s">
        <v>4</v>
      </c>
      <c r="B4" s="295" t="s">
        <v>586</v>
      </c>
      <c r="C4" s="295" t="s">
        <v>587</v>
      </c>
      <c r="D4" s="296">
        <v>500</v>
      </c>
      <c r="E4" s="297">
        <v>500</v>
      </c>
    </row>
    <row r="5" spans="1:5" ht="15.75" customHeight="1">
      <c r="A5" s="294" t="s">
        <v>5</v>
      </c>
      <c r="B5" s="295" t="s">
        <v>588</v>
      </c>
      <c r="C5" s="295" t="s">
        <v>587</v>
      </c>
      <c r="D5" s="296">
        <v>50</v>
      </c>
      <c r="E5" s="297">
        <v>50</v>
      </c>
    </row>
    <row r="6" spans="1:5" ht="15.75" customHeight="1">
      <c r="A6" s="294" t="s">
        <v>6</v>
      </c>
      <c r="B6" s="295" t="s">
        <v>589</v>
      </c>
      <c r="C6" s="295" t="s">
        <v>587</v>
      </c>
      <c r="D6" s="296">
        <v>150</v>
      </c>
      <c r="E6" s="297">
        <v>150</v>
      </c>
    </row>
    <row r="7" spans="1:5" ht="15.75" customHeight="1">
      <c r="A7" s="294" t="s">
        <v>7</v>
      </c>
      <c r="B7" s="295" t="s">
        <v>590</v>
      </c>
      <c r="C7" s="295" t="s">
        <v>591</v>
      </c>
      <c r="D7" s="296">
        <v>130</v>
      </c>
      <c r="E7" s="297">
        <v>130</v>
      </c>
    </row>
    <row r="8" spans="1:5" ht="15.75" customHeight="1">
      <c r="A8" s="294" t="s">
        <v>8</v>
      </c>
      <c r="B8" s="295" t="s">
        <v>592</v>
      </c>
      <c r="C8" s="295" t="s">
        <v>587</v>
      </c>
      <c r="D8" s="296">
        <v>10</v>
      </c>
      <c r="E8" s="297">
        <v>10</v>
      </c>
    </row>
    <row r="9" spans="1:5" ht="15.75" customHeight="1">
      <c r="A9" s="294" t="s">
        <v>9</v>
      </c>
      <c r="B9" s="295" t="s">
        <v>593</v>
      </c>
      <c r="C9" s="295" t="s">
        <v>591</v>
      </c>
      <c r="D9" s="296">
        <v>40</v>
      </c>
      <c r="E9" s="297">
        <v>40</v>
      </c>
    </row>
    <row r="10" spans="1:5" ht="15.75" customHeight="1">
      <c r="A10" s="294" t="s">
        <v>10</v>
      </c>
      <c r="B10" s="295"/>
      <c r="C10" s="295"/>
      <c r="D10" s="296"/>
      <c r="E10" s="297"/>
    </row>
    <row r="11" spans="1:5" ht="15.75" customHeight="1">
      <c r="A11" s="294" t="s">
        <v>11</v>
      </c>
      <c r="B11" s="295"/>
      <c r="C11" s="295"/>
      <c r="D11" s="296"/>
      <c r="E11" s="297"/>
    </row>
    <row r="12" spans="1:5" ht="15.75" customHeight="1">
      <c r="A12" s="294" t="s">
        <v>12</v>
      </c>
      <c r="B12" s="295"/>
      <c r="C12" s="295"/>
      <c r="D12" s="296"/>
      <c r="E12" s="297"/>
    </row>
    <row r="13" spans="1:5" ht="15.75" customHeight="1">
      <c r="A13" s="294" t="s">
        <v>13</v>
      </c>
      <c r="B13" s="295"/>
      <c r="C13" s="295"/>
      <c r="D13" s="296"/>
      <c r="E13" s="297"/>
    </row>
    <row r="14" spans="1:5" ht="15.75" customHeight="1">
      <c r="A14" s="294" t="s">
        <v>14</v>
      </c>
      <c r="B14" s="295"/>
      <c r="C14" s="295"/>
      <c r="D14" s="296"/>
      <c r="E14" s="297"/>
    </row>
    <row r="15" spans="1:5" ht="15.75" customHeight="1">
      <c r="A15" s="294" t="s">
        <v>15</v>
      </c>
      <c r="B15" s="295"/>
      <c r="C15" s="295"/>
      <c r="D15" s="296"/>
      <c r="E15" s="297"/>
    </row>
    <row r="16" spans="1:5" ht="15.75" customHeight="1">
      <c r="A16" s="294" t="s">
        <v>16</v>
      </c>
      <c r="B16" s="295"/>
      <c r="C16" s="295"/>
      <c r="D16" s="296"/>
      <c r="E16" s="297"/>
    </row>
    <row r="17" spans="1:5" ht="15.75" customHeight="1">
      <c r="A17" s="294" t="s">
        <v>17</v>
      </c>
      <c r="B17" s="295"/>
      <c r="C17" s="295"/>
      <c r="D17" s="296"/>
      <c r="E17" s="297"/>
    </row>
    <row r="18" spans="1:5" ht="15.75" customHeight="1">
      <c r="A18" s="294" t="s">
        <v>18</v>
      </c>
      <c r="B18" s="295"/>
      <c r="C18" s="295"/>
      <c r="D18" s="296"/>
      <c r="E18" s="297"/>
    </row>
    <row r="19" spans="1:5" ht="15.75" customHeight="1">
      <c r="A19" s="294" t="s">
        <v>19</v>
      </c>
      <c r="B19" s="295"/>
      <c r="C19" s="295"/>
      <c r="D19" s="296"/>
      <c r="E19" s="297"/>
    </row>
    <row r="20" spans="1:5" ht="15.75" customHeight="1">
      <c r="A20" s="294" t="s">
        <v>20</v>
      </c>
      <c r="B20" s="295"/>
      <c r="C20" s="295"/>
      <c r="D20" s="296"/>
      <c r="E20" s="297"/>
    </row>
    <row r="21" spans="1:5" ht="15.75" customHeight="1">
      <c r="A21" s="294" t="s">
        <v>21</v>
      </c>
      <c r="B21" s="295"/>
      <c r="C21" s="295"/>
      <c r="D21" s="296"/>
      <c r="E21" s="297"/>
    </row>
    <row r="22" spans="1:5" ht="15.75" customHeight="1">
      <c r="A22" s="294" t="s">
        <v>22</v>
      </c>
      <c r="B22" s="295"/>
      <c r="C22" s="295"/>
      <c r="D22" s="296"/>
      <c r="E22" s="297"/>
    </row>
    <row r="23" spans="1:5" ht="15.75" customHeight="1">
      <c r="A23" s="294" t="s">
        <v>23</v>
      </c>
      <c r="B23" s="295"/>
      <c r="C23" s="295"/>
      <c r="D23" s="296"/>
      <c r="E23" s="297"/>
    </row>
    <row r="24" spans="1:5" ht="15.75" customHeight="1">
      <c r="A24" s="294" t="s">
        <v>24</v>
      </c>
      <c r="B24" s="295"/>
      <c r="C24" s="295"/>
      <c r="D24" s="296"/>
      <c r="E24" s="297"/>
    </row>
    <row r="25" spans="1:5" ht="15.75" customHeight="1">
      <c r="A25" s="294" t="s">
        <v>25</v>
      </c>
      <c r="B25" s="295"/>
      <c r="C25" s="295"/>
      <c r="D25" s="296"/>
      <c r="E25" s="297"/>
    </row>
    <row r="26" spans="1:5" ht="15.75" customHeight="1">
      <c r="A26" s="294" t="s">
        <v>26</v>
      </c>
      <c r="B26" s="295"/>
      <c r="C26" s="295"/>
      <c r="D26" s="296"/>
      <c r="E26" s="297"/>
    </row>
    <row r="27" spans="1:5" ht="15.75" customHeight="1">
      <c r="A27" s="294" t="s">
        <v>27</v>
      </c>
      <c r="B27" s="295"/>
      <c r="C27" s="295"/>
      <c r="D27" s="296"/>
      <c r="E27" s="297"/>
    </row>
    <row r="28" spans="1:5" ht="15.75" customHeight="1">
      <c r="A28" s="294" t="s">
        <v>28</v>
      </c>
      <c r="B28" s="295"/>
      <c r="C28" s="295"/>
      <c r="D28" s="296"/>
      <c r="E28" s="297"/>
    </row>
    <row r="29" spans="1:5" ht="15.75" customHeight="1">
      <c r="A29" s="294" t="s">
        <v>29</v>
      </c>
      <c r="B29" s="295"/>
      <c r="C29" s="295"/>
      <c r="D29" s="296"/>
      <c r="E29" s="297"/>
    </row>
    <row r="30" spans="1:5" ht="15.75" customHeight="1">
      <c r="A30" s="294" t="s">
        <v>30</v>
      </c>
      <c r="B30" s="295"/>
      <c r="C30" s="295"/>
      <c r="D30" s="296"/>
      <c r="E30" s="297"/>
    </row>
    <row r="31" spans="1:5" ht="15.75" customHeight="1">
      <c r="A31" s="294" t="s">
        <v>31</v>
      </c>
      <c r="B31" s="295"/>
      <c r="C31" s="295"/>
      <c r="D31" s="296"/>
      <c r="E31" s="297"/>
    </row>
    <row r="32" spans="1:5" ht="15.75" customHeight="1">
      <c r="A32" s="294" t="s">
        <v>119</v>
      </c>
      <c r="B32" s="295"/>
      <c r="C32" s="295"/>
      <c r="D32" s="296"/>
      <c r="E32" s="297"/>
    </row>
    <row r="33" spans="1:5" ht="15.75" customHeight="1">
      <c r="A33" s="294" t="s">
        <v>120</v>
      </c>
      <c r="B33" s="295"/>
      <c r="C33" s="295"/>
      <c r="D33" s="296"/>
      <c r="E33" s="297"/>
    </row>
    <row r="34" spans="1:5" ht="15.75" customHeight="1">
      <c r="A34" s="294" t="s">
        <v>121</v>
      </c>
      <c r="B34" s="295"/>
      <c r="C34" s="295"/>
      <c r="D34" s="296"/>
      <c r="E34" s="297"/>
    </row>
    <row r="35" spans="1:5" ht="15.75" customHeight="1" thickBot="1">
      <c r="A35" s="298" t="s">
        <v>122</v>
      </c>
      <c r="B35" s="299"/>
      <c r="C35" s="299"/>
      <c r="D35" s="300"/>
      <c r="E35" s="301"/>
    </row>
    <row r="36" spans="1:5" ht="15.75" customHeight="1" thickBot="1">
      <c r="A36" s="741" t="s">
        <v>37</v>
      </c>
      <c r="B36" s="742"/>
      <c r="C36" s="302"/>
      <c r="D36" s="107">
        <f>SUM(D3:D35)</f>
        <v>2880</v>
      </c>
      <c r="E36" s="303">
        <f>SUM(E3:E35)</f>
        <v>2880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2012. évi céljelleggel juttatott támogatások felhasználásáról&amp;R&amp;"Times New Roman CE,Félkövér dőlt"&amp;11 Tájékoztató tábla a ......../2013. (III.26.)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="120" zoomScaleNormal="120" zoomScaleSheetLayoutView="115" workbookViewId="0" topLeftCell="A1">
      <selection activeCell="E1" sqref="E1:E16384"/>
    </sheetView>
  </sheetViews>
  <sheetFormatPr defaultColWidth="9.00390625" defaultRowHeight="12.75"/>
  <cols>
    <col min="1" max="1" width="7.50390625" style="50" customWidth="1"/>
    <col min="2" max="2" width="66.50390625" style="50" customWidth="1"/>
    <col min="3" max="4" width="16.625" style="50" customWidth="1"/>
    <col min="5" max="5" width="14.50390625" style="50" customWidth="1"/>
    <col min="6" max="6" width="9.00390625" style="50" customWidth="1"/>
    <col min="7" max="16384" width="9.375" style="50" customWidth="1"/>
  </cols>
  <sheetData>
    <row r="1" spans="1:5" ht="15.75" customHeight="1">
      <c r="A1" s="49" t="s">
        <v>0</v>
      </c>
      <c r="B1" s="49"/>
      <c r="C1" s="49"/>
      <c r="D1" s="49"/>
      <c r="E1" s="49"/>
    </row>
    <row r="2" spans="1:5" ht="15.75" customHeight="1" thickBot="1">
      <c r="A2" s="662" t="s">
        <v>151</v>
      </c>
      <c r="B2" s="662"/>
      <c r="C2" s="115"/>
      <c r="D2" s="115"/>
      <c r="E2" s="114"/>
    </row>
    <row r="3" spans="1:5" ht="22.5" customHeight="1" thickBot="1">
      <c r="A3" s="667" t="s">
        <v>65</v>
      </c>
      <c r="B3" s="669" t="s">
        <v>2</v>
      </c>
      <c r="C3" s="671" t="s">
        <v>383</v>
      </c>
      <c r="D3" s="671"/>
      <c r="E3" s="672"/>
    </row>
    <row r="4" spans="1:5" ht="30.75" customHeight="1" thickBot="1">
      <c r="A4" s="668"/>
      <c r="B4" s="670"/>
      <c r="C4" s="260" t="s">
        <v>384</v>
      </c>
      <c r="D4" s="260" t="s">
        <v>385</v>
      </c>
      <c r="E4" s="151" t="s">
        <v>386</v>
      </c>
    </row>
    <row r="5" spans="1:5" s="51" customFormat="1" ht="12" customHeight="1" thickBot="1">
      <c r="A5" s="45">
        <v>1</v>
      </c>
      <c r="B5" s="46">
        <v>2</v>
      </c>
      <c r="C5" s="261">
        <v>4</v>
      </c>
      <c r="D5" s="261">
        <v>5</v>
      </c>
      <c r="E5" s="152">
        <v>6</v>
      </c>
    </row>
    <row r="6" spans="1:5" s="2" customFormat="1" ht="12" customHeight="1" thickBot="1">
      <c r="A6" s="35" t="s">
        <v>3</v>
      </c>
      <c r="B6" s="242" t="s">
        <v>172</v>
      </c>
      <c r="C6" s="52">
        <f>+C7+C14+C23</f>
        <v>160234</v>
      </c>
      <c r="D6" s="262">
        <f>+D7+D14+D23</f>
        <v>168605</v>
      </c>
      <c r="E6" s="240">
        <f>+E7+E14+E23</f>
        <v>173855</v>
      </c>
    </row>
    <row r="7" spans="1:5" s="2" customFormat="1" ht="12" customHeight="1" thickBot="1">
      <c r="A7" s="33" t="s">
        <v>4</v>
      </c>
      <c r="B7" s="243" t="s">
        <v>173</v>
      </c>
      <c r="C7" s="53">
        <f>SUM(C8:C13)</f>
        <v>125904</v>
      </c>
      <c r="D7" s="53">
        <f>SUM(D8:D13)</f>
        <v>127717</v>
      </c>
      <c r="E7" s="53">
        <f>SUM(E8:E13)</f>
        <v>130961</v>
      </c>
    </row>
    <row r="8" spans="1:5" s="2" customFormat="1" ht="12" customHeight="1">
      <c r="A8" s="19" t="s">
        <v>98</v>
      </c>
      <c r="B8" s="244" t="s">
        <v>45</v>
      </c>
      <c r="C8" s="27">
        <v>30500</v>
      </c>
      <c r="D8" s="27">
        <v>32023</v>
      </c>
      <c r="E8" s="27">
        <v>34448</v>
      </c>
    </row>
    <row r="9" spans="1:5" s="2" customFormat="1" ht="12" customHeight="1">
      <c r="A9" s="19" t="s">
        <v>99</v>
      </c>
      <c r="B9" s="244" t="s">
        <v>67</v>
      </c>
      <c r="C9" s="27"/>
      <c r="D9" s="27"/>
      <c r="E9" s="27"/>
    </row>
    <row r="10" spans="1:5" s="2" customFormat="1" ht="12" customHeight="1">
      <c r="A10" s="19" t="s">
        <v>100</v>
      </c>
      <c r="B10" s="244" t="s">
        <v>46</v>
      </c>
      <c r="C10" s="27">
        <v>94404</v>
      </c>
      <c r="D10" s="27">
        <v>94404</v>
      </c>
      <c r="E10" s="27">
        <v>94641</v>
      </c>
    </row>
    <row r="11" spans="1:5" s="2" customFormat="1" ht="12" customHeight="1">
      <c r="A11" s="19" t="s">
        <v>101</v>
      </c>
      <c r="B11" s="244" t="s">
        <v>174</v>
      </c>
      <c r="C11" s="27">
        <v>1000</v>
      </c>
      <c r="D11" s="27">
        <v>1150</v>
      </c>
      <c r="E11" s="27">
        <v>1154</v>
      </c>
    </row>
    <row r="12" spans="1:5" s="2" customFormat="1" ht="12" customHeight="1">
      <c r="A12" s="19" t="s">
        <v>102</v>
      </c>
      <c r="B12" s="244" t="s">
        <v>175</v>
      </c>
      <c r="C12" s="27"/>
      <c r="D12" s="27">
        <v>140</v>
      </c>
      <c r="E12" s="27">
        <v>718</v>
      </c>
    </row>
    <row r="13" spans="1:5" s="2" customFormat="1" ht="12" customHeight="1" thickBot="1">
      <c r="A13" s="19" t="s">
        <v>110</v>
      </c>
      <c r="B13" s="244" t="s">
        <v>176</v>
      </c>
      <c r="C13" s="27"/>
      <c r="D13" s="27"/>
      <c r="E13" s="27"/>
    </row>
    <row r="14" spans="1:5" s="2" customFormat="1" ht="12" customHeight="1" thickBot="1">
      <c r="A14" s="33" t="s">
        <v>5</v>
      </c>
      <c r="B14" s="243" t="s">
        <v>177</v>
      </c>
      <c r="C14" s="53">
        <f>SUM(C15:C22)</f>
        <v>34300</v>
      </c>
      <c r="D14" s="53">
        <f>SUM(D15:D22)</f>
        <v>40868</v>
      </c>
      <c r="E14" s="53">
        <f>SUM(E15:E22)</f>
        <v>42876</v>
      </c>
    </row>
    <row r="15" spans="1:5" s="2" customFormat="1" ht="12" customHeight="1">
      <c r="A15" s="23" t="s">
        <v>70</v>
      </c>
      <c r="B15" s="245" t="s">
        <v>182</v>
      </c>
      <c r="C15" s="31">
        <v>1000</v>
      </c>
      <c r="D15" s="31">
        <v>700</v>
      </c>
      <c r="E15" s="31">
        <v>727</v>
      </c>
    </row>
    <row r="16" spans="1:5" s="2" customFormat="1" ht="12" customHeight="1">
      <c r="A16" s="19" t="s">
        <v>71</v>
      </c>
      <c r="B16" s="244" t="s">
        <v>183</v>
      </c>
      <c r="C16" s="27">
        <v>650</v>
      </c>
      <c r="D16" s="27">
        <v>650</v>
      </c>
      <c r="E16" s="27">
        <v>1311</v>
      </c>
    </row>
    <row r="17" spans="1:5" s="2" customFormat="1" ht="12" customHeight="1">
      <c r="A17" s="19" t="s">
        <v>72</v>
      </c>
      <c r="B17" s="244" t="s">
        <v>184</v>
      </c>
      <c r="C17" s="27">
        <v>2200</v>
      </c>
      <c r="D17" s="27">
        <v>2293</v>
      </c>
      <c r="E17" s="27">
        <v>2370</v>
      </c>
    </row>
    <row r="18" spans="1:5" s="2" customFormat="1" ht="12" customHeight="1">
      <c r="A18" s="19" t="s">
        <v>73</v>
      </c>
      <c r="B18" s="244" t="s">
        <v>185</v>
      </c>
      <c r="C18" s="27">
        <v>19040</v>
      </c>
      <c r="D18" s="27">
        <v>18240</v>
      </c>
      <c r="E18" s="27">
        <v>18905</v>
      </c>
    </row>
    <row r="19" spans="1:5" s="2" customFormat="1" ht="12" customHeight="1">
      <c r="A19" s="18" t="s">
        <v>178</v>
      </c>
      <c r="B19" s="246" t="s">
        <v>186</v>
      </c>
      <c r="C19" s="26">
        <v>3437</v>
      </c>
      <c r="D19" s="26">
        <v>5900</v>
      </c>
      <c r="E19" s="26">
        <v>5930</v>
      </c>
    </row>
    <row r="20" spans="1:5" s="2" customFormat="1" ht="12" customHeight="1">
      <c r="A20" s="19" t="s">
        <v>179</v>
      </c>
      <c r="B20" s="244" t="s">
        <v>187</v>
      </c>
      <c r="C20" s="27">
        <v>6500</v>
      </c>
      <c r="D20" s="27">
        <v>10852</v>
      </c>
      <c r="E20" s="27">
        <v>11487</v>
      </c>
    </row>
    <row r="21" spans="1:5" s="2" customFormat="1" ht="12" customHeight="1">
      <c r="A21" s="19" t="s">
        <v>180</v>
      </c>
      <c r="B21" s="244" t="s">
        <v>188</v>
      </c>
      <c r="C21" s="27"/>
      <c r="D21" s="27">
        <v>280</v>
      </c>
      <c r="E21" s="27">
        <v>292</v>
      </c>
    </row>
    <row r="22" spans="1:5" s="2" customFormat="1" ht="12" customHeight="1" thickBot="1">
      <c r="A22" s="20" t="s">
        <v>181</v>
      </c>
      <c r="B22" s="247" t="s">
        <v>189</v>
      </c>
      <c r="C22" s="28">
        <v>1473</v>
      </c>
      <c r="D22" s="28">
        <v>1953</v>
      </c>
      <c r="E22" s="28">
        <v>1854</v>
      </c>
    </row>
    <row r="23" spans="1:5" s="2" customFormat="1" ht="12" customHeight="1" thickBot="1">
      <c r="A23" s="33" t="s">
        <v>190</v>
      </c>
      <c r="B23" s="243" t="s">
        <v>192</v>
      </c>
      <c r="C23" s="117">
        <v>30</v>
      </c>
      <c r="D23" s="117">
        <v>20</v>
      </c>
      <c r="E23" s="117">
        <v>18</v>
      </c>
    </row>
    <row r="24" spans="1:5" s="2" customFormat="1" ht="12" customHeight="1" thickBot="1">
      <c r="A24" s="33" t="s">
        <v>7</v>
      </c>
      <c r="B24" s="243" t="s">
        <v>193</v>
      </c>
      <c r="C24" s="53">
        <f>SUM(C25:C32)</f>
        <v>134550</v>
      </c>
      <c r="D24" s="53">
        <f>SUM(D25:D32)</f>
        <v>165188</v>
      </c>
      <c r="E24" s="53">
        <f>SUM(E25:E32)</f>
        <v>165188</v>
      </c>
    </row>
    <row r="25" spans="1:5" s="2" customFormat="1" ht="12" customHeight="1">
      <c r="A25" s="21" t="s">
        <v>76</v>
      </c>
      <c r="B25" s="248" t="s">
        <v>199</v>
      </c>
      <c r="C25" s="29">
        <v>81433</v>
      </c>
      <c r="D25" s="29">
        <v>79101</v>
      </c>
      <c r="E25" s="29">
        <v>79101</v>
      </c>
    </row>
    <row r="26" spans="1:5" s="2" customFormat="1" ht="12" customHeight="1">
      <c r="A26" s="19" t="s">
        <v>77</v>
      </c>
      <c r="B26" s="244" t="s">
        <v>200</v>
      </c>
      <c r="C26" s="27">
        <v>53117</v>
      </c>
      <c r="D26" s="27">
        <v>48849</v>
      </c>
      <c r="E26" s="27">
        <v>48849</v>
      </c>
    </row>
    <row r="27" spans="1:5" s="2" customFormat="1" ht="12" customHeight="1">
      <c r="A27" s="19" t="s">
        <v>78</v>
      </c>
      <c r="B27" s="244" t="s">
        <v>201</v>
      </c>
      <c r="C27" s="27"/>
      <c r="D27" s="27">
        <v>1139</v>
      </c>
      <c r="E27" s="27">
        <v>1139</v>
      </c>
    </row>
    <row r="28" spans="1:5" s="2" customFormat="1" ht="12" customHeight="1">
      <c r="A28" s="22" t="s">
        <v>194</v>
      </c>
      <c r="B28" s="244" t="s">
        <v>81</v>
      </c>
      <c r="C28" s="30"/>
      <c r="D28" s="30">
        <v>28186</v>
      </c>
      <c r="E28" s="30">
        <v>28186</v>
      </c>
    </row>
    <row r="29" spans="1:5" s="2" customFormat="1" ht="12" customHeight="1">
      <c r="A29" s="22" t="s">
        <v>195</v>
      </c>
      <c r="B29" s="244" t="s">
        <v>202</v>
      </c>
      <c r="C29" s="30"/>
      <c r="D29" s="30"/>
      <c r="E29" s="30"/>
    </row>
    <row r="30" spans="1:5" s="2" customFormat="1" ht="12" customHeight="1">
      <c r="A30" s="19" t="s">
        <v>196</v>
      </c>
      <c r="B30" s="244" t="s">
        <v>203</v>
      </c>
      <c r="C30" s="27"/>
      <c r="D30" s="27"/>
      <c r="E30" s="27"/>
    </row>
    <row r="31" spans="1:5" s="2" customFormat="1" ht="12" customHeight="1">
      <c r="A31" s="19" t="s">
        <v>197</v>
      </c>
      <c r="B31" s="244" t="s">
        <v>204</v>
      </c>
      <c r="C31" s="47"/>
      <c r="D31" s="47"/>
      <c r="E31" s="47"/>
    </row>
    <row r="32" spans="1:5" s="2" customFormat="1" ht="12" customHeight="1" thickBot="1">
      <c r="A32" s="19" t="s">
        <v>198</v>
      </c>
      <c r="B32" s="244" t="s">
        <v>205</v>
      </c>
      <c r="C32" s="47"/>
      <c r="D32" s="47">
        <v>7913</v>
      </c>
      <c r="E32" s="47">
        <v>7913</v>
      </c>
    </row>
    <row r="33" spans="1:5" s="2" customFormat="1" ht="12" customHeight="1" thickBot="1">
      <c r="A33" s="33" t="s">
        <v>8</v>
      </c>
      <c r="B33" s="243" t="s">
        <v>303</v>
      </c>
      <c r="C33" s="53">
        <f>+C34+C40</f>
        <v>56634</v>
      </c>
      <c r="D33" s="53">
        <f>+D34+D40</f>
        <v>51364</v>
      </c>
      <c r="E33" s="53">
        <f>+E34+E40</f>
        <v>52858</v>
      </c>
    </row>
    <row r="34" spans="1:5" s="2" customFormat="1" ht="12" customHeight="1">
      <c r="A34" s="21" t="s">
        <v>79</v>
      </c>
      <c r="B34" s="249" t="s">
        <v>208</v>
      </c>
      <c r="C34" s="154">
        <f>SUM(C35:C39)</f>
        <v>32770</v>
      </c>
      <c r="D34" s="154">
        <f>SUM(D35:D39)</f>
        <v>34737</v>
      </c>
      <c r="E34" s="154">
        <f>SUM(E35:E39)</f>
        <v>36231</v>
      </c>
    </row>
    <row r="35" spans="1:5" s="2" customFormat="1" ht="12" customHeight="1">
      <c r="A35" s="19" t="s">
        <v>82</v>
      </c>
      <c r="B35" s="250" t="s">
        <v>209</v>
      </c>
      <c r="C35" s="47">
        <v>10070</v>
      </c>
      <c r="D35" s="47">
        <v>10070</v>
      </c>
      <c r="E35" s="47">
        <v>9536</v>
      </c>
    </row>
    <row r="36" spans="1:5" s="2" customFormat="1" ht="12" customHeight="1">
      <c r="A36" s="19" t="s">
        <v>83</v>
      </c>
      <c r="B36" s="250" t="s">
        <v>210</v>
      </c>
      <c r="C36" s="47"/>
      <c r="D36" s="47"/>
      <c r="E36" s="47"/>
    </row>
    <row r="37" spans="1:5" s="2" customFormat="1" ht="12" customHeight="1">
      <c r="A37" s="19" t="s">
        <v>84</v>
      </c>
      <c r="B37" s="250" t="s">
        <v>211</v>
      </c>
      <c r="C37" s="47">
        <v>390</v>
      </c>
      <c r="D37" s="47">
        <v>708</v>
      </c>
      <c r="E37" s="47">
        <v>846</v>
      </c>
    </row>
    <row r="38" spans="1:5" s="2" customFormat="1" ht="12" customHeight="1">
      <c r="A38" s="19" t="s">
        <v>85</v>
      </c>
      <c r="B38" s="250" t="s">
        <v>48</v>
      </c>
      <c r="C38" s="47"/>
      <c r="D38" s="47"/>
      <c r="E38" s="47"/>
    </row>
    <row r="39" spans="1:5" s="2" customFormat="1" ht="12" customHeight="1">
      <c r="A39" s="19" t="s">
        <v>206</v>
      </c>
      <c r="B39" s="250" t="s">
        <v>212</v>
      </c>
      <c r="C39" s="47">
        <v>22310</v>
      </c>
      <c r="D39" s="47">
        <v>23959</v>
      </c>
      <c r="E39" s="47">
        <v>25849</v>
      </c>
    </row>
    <row r="40" spans="1:5" s="2" customFormat="1" ht="12" customHeight="1">
      <c r="A40" s="19" t="s">
        <v>80</v>
      </c>
      <c r="B40" s="249" t="s">
        <v>213</v>
      </c>
      <c r="C40" s="136">
        <f>SUM(C41:C45)</f>
        <v>23864</v>
      </c>
      <c r="D40" s="136">
        <f>SUM(D41:D45)</f>
        <v>16627</v>
      </c>
      <c r="E40" s="136">
        <f>SUM(E41:E45)</f>
        <v>16627</v>
      </c>
    </row>
    <row r="41" spans="1:5" s="2" customFormat="1" ht="12" customHeight="1">
      <c r="A41" s="19" t="s">
        <v>88</v>
      </c>
      <c r="B41" s="250" t="s">
        <v>209</v>
      </c>
      <c r="C41" s="47"/>
      <c r="D41" s="47"/>
      <c r="E41" s="47"/>
    </row>
    <row r="42" spans="1:5" s="2" customFormat="1" ht="12" customHeight="1">
      <c r="A42" s="19" t="s">
        <v>89</v>
      </c>
      <c r="B42" s="250" t="s">
        <v>210</v>
      </c>
      <c r="C42" s="47"/>
      <c r="D42" s="47"/>
      <c r="E42" s="47"/>
    </row>
    <row r="43" spans="1:5" s="2" customFormat="1" ht="24" customHeight="1">
      <c r="A43" s="19" t="s">
        <v>90</v>
      </c>
      <c r="B43" s="250" t="s">
        <v>211</v>
      </c>
      <c r="C43" s="47"/>
      <c r="D43" s="47"/>
      <c r="E43" s="47"/>
    </row>
    <row r="44" spans="1:5" s="2" customFormat="1" ht="12" customHeight="1">
      <c r="A44" s="19" t="s">
        <v>91</v>
      </c>
      <c r="B44" s="250" t="s">
        <v>48</v>
      </c>
      <c r="C44" s="47">
        <v>23864</v>
      </c>
      <c r="D44" s="47">
        <v>16627</v>
      </c>
      <c r="E44" s="47">
        <v>16627</v>
      </c>
    </row>
    <row r="45" spans="1:5" s="2" customFormat="1" ht="12" customHeight="1" thickBot="1">
      <c r="A45" s="22" t="s">
        <v>207</v>
      </c>
      <c r="B45" s="251" t="s">
        <v>369</v>
      </c>
      <c r="C45" s="90"/>
      <c r="D45" s="90"/>
      <c r="E45" s="90"/>
    </row>
    <row r="46" spans="1:5" s="2" customFormat="1" ht="12" customHeight="1" thickBot="1">
      <c r="A46" s="33" t="s">
        <v>214</v>
      </c>
      <c r="B46" s="243" t="s">
        <v>215</v>
      </c>
      <c r="C46" s="53">
        <f>SUM(C47:C49)</f>
        <v>7550</v>
      </c>
      <c r="D46" s="53">
        <f>SUM(D47:D49)</f>
        <v>7562</v>
      </c>
      <c r="E46" s="53">
        <f>SUM(E47:E49)</f>
        <v>8277</v>
      </c>
    </row>
    <row r="47" spans="1:5" s="2" customFormat="1" ht="12" customHeight="1">
      <c r="A47" s="21" t="s">
        <v>86</v>
      </c>
      <c r="B47" s="248" t="s">
        <v>217</v>
      </c>
      <c r="C47" s="29">
        <v>7500</v>
      </c>
      <c r="D47" s="29">
        <v>7500</v>
      </c>
      <c r="E47" s="29">
        <v>8215</v>
      </c>
    </row>
    <row r="48" spans="1:5" s="2" customFormat="1" ht="12" customHeight="1">
      <c r="A48" s="18" t="s">
        <v>87</v>
      </c>
      <c r="B48" s="244" t="s">
        <v>218</v>
      </c>
      <c r="C48" s="26"/>
      <c r="D48" s="26"/>
      <c r="E48" s="26"/>
    </row>
    <row r="49" spans="1:5" s="2" customFormat="1" ht="12" customHeight="1" thickBot="1">
      <c r="A49" s="22" t="s">
        <v>216</v>
      </c>
      <c r="B49" s="252" t="s">
        <v>157</v>
      </c>
      <c r="C49" s="30">
        <v>50</v>
      </c>
      <c r="D49" s="30">
        <v>62</v>
      </c>
      <c r="E49" s="30">
        <v>62</v>
      </c>
    </row>
    <row r="50" spans="1:5" s="2" customFormat="1" ht="12" customHeight="1" thickBot="1">
      <c r="A50" s="33" t="s">
        <v>10</v>
      </c>
      <c r="B50" s="243" t="s">
        <v>219</v>
      </c>
      <c r="C50" s="53">
        <f>+C51+C52</f>
        <v>20</v>
      </c>
      <c r="D50" s="53">
        <f>+D51+D52</f>
        <v>25</v>
      </c>
      <c r="E50" s="53">
        <f>+E51+E52</f>
        <v>27</v>
      </c>
    </row>
    <row r="51" spans="1:5" s="2" customFormat="1" ht="12" customHeight="1">
      <c r="A51" s="21" t="s">
        <v>220</v>
      </c>
      <c r="B51" s="244" t="s">
        <v>134</v>
      </c>
      <c r="C51" s="227"/>
      <c r="D51" s="227"/>
      <c r="E51" s="227"/>
    </row>
    <row r="52" spans="1:5" s="2" customFormat="1" ht="12" customHeight="1" thickBot="1">
      <c r="A52" s="18" t="s">
        <v>221</v>
      </c>
      <c r="B52" s="244" t="s">
        <v>135</v>
      </c>
      <c r="C52" s="48">
        <v>20</v>
      </c>
      <c r="D52" s="48">
        <v>25</v>
      </c>
      <c r="E52" s="48">
        <v>27</v>
      </c>
    </row>
    <row r="53" spans="1:7" s="2" customFormat="1" ht="17.25" customHeight="1" thickBot="1">
      <c r="A53" s="33" t="s">
        <v>222</v>
      </c>
      <c r="B53" s="243" t="s">
        <v>223</v>
      </c>
      <c r="C53" s="108"/>
      <c r="D53" s="108"/>
      <c r="E53" s="108"/>
      <c r="G53" s="54"/>
    </row>
    <row r="54" spans="1:5" s="2" customFormat="1" ht="12" customHeight="1" thickBot="1">
      <c r="A54" s="33" t="s">
        <v>12</v>
      </c>
      <c r="B54" s="253" t="s">
        <v>224</v>
      </c>
      <c r="C54" s="55">
        <f>+C6+C24+C33+C46+C50+C53+C23</f>
        <v>359018</v>
      </c>
      <c r="D54" s="55">
        <v>392744</v>
      </c>
      <c r="E54" s="55">
        <v>400205</v>
      </c>
    </row>
    <row r="55" spans="1:5" s="2" customFormat="1" ht="12" customHeight="1" thickBot="1">
      <c r="A55" s="94" t="s">
        <v>13</v>
      </c>
      <c r="B55" s="254" t="s">
        <v>382</v>
      </c>
      <c r="C55" s="67">
        <f>SUM(C56:C57)</f>
        <v>7500</v>
      </c>
      <c r="D55" s="67">
        <f>SUM(D56:D57)</f>
        <v>8363</v>
      </c>
      <c r="E55" s="67">
        <v>8363</v>
      </c>
    </row>
    <row r="56" spans="1:5" s="2" customFormat="1" ht="12" customHeight="1">
      <c r="A56" s="118" t="s">
        <v>144</v>
      </c>
      <c r="B56" s="255" t="s">
        <v>225</v>
      </c>
      <c r="C56" s="116">
        <v>7500</v>
      </c>
      <c r="D56" s="116">
        <v>8363</v>
      </c>
      <c r="E56" s="116">
        <v>8363</v>
      </c>
    </row>
    <row r="57" spans="1:5" s="2" customFormat="1" ht="12" customHeight="1" thickBot="1">
      <c r="A57" s="120" t="s">
        <v>145</v>
      </c>
      <c r="B57" s="256" t="s">
        <v>226</v>
      </c>
      <c r="C57" s="122"/>
      <c r="D57" s="122"/>
      <c r="E57" s="122"/>
    </row>
    <row r="58" spans="1:5" s="2" customFormat="1" ht="12" customHeight="1" thickBot="1">
      <c r="A58" s="94" t="s">
        <v>14</v>
      </c>
      <c r="B58" s="254" t="s">
        <v>227</v>
      </c>
      <c r="C58" s="67">
        <f>SUM(C59,C66)</f>
        <v>42901</v>
      </c>
      <c r="D58" s="67">
        <f>SUM(D59,D66)</f>
        <v>17000</v>
      </c>
      <c r="E58" s="67">
        <f>SUM(E59,E66)</f>
        <v>0</v>
      </c>
    </row>
    <row r="59" spans="1:5" s="2" customFormat="1" ht="12" customHeight="1">
      <c r="A59" s="23" t="s">
        <v>228</v>
      </c>
      <c r="B59" s="249" t="s">
        <v>243</v>
      </c>
      <c r="C59" s="138">
        <f>SUM(C60:C65)</f>
        <v>42901</v>
      </c>
      <c r="D59" s="138">
        <f>SUM(D60:D65)</f>
        <v>17000</v>
      </c>
      <c r="E59" s="138">
        <f>SUM(E60:E65)</f>
        <v>0</v>
      </c>
    </row>
    <row r="60" spans="1:5" s="2" customFormat="1" ht="12" customHeight="1">
      <c r="A60" s="21" t="s">
        <v>242</v>
      </c>
      <c r="B60" s="257" t="s">
        <v>244</v>
      </c>
      <c r="C60" s="47"/>
      <c r="D60" s="47"/>
      <c r="E60" s="47"/>
    </row>
    <row r="61" spans="1:5" s="2" customFormat="1" ht="12" customHeight="1">
      <c r="A61" s="21" t="s">
        <v>229</v>
      </c>
      <c r="B61" s="257" t="s">
        <v>245</v>
      </c>
      <c r="C61" s="47">
        <v>42901</v>
      </c>
      <c r="D61" s="47">
        <v>17000</v>
      </c>
      <c r="E61" s="47"/>
    </row>
    <row r="62" spans="1:5" s="2" customFormat="1" ht="12" customHeight="1">
      <c r="A62" s="21" t="s">
        <v>230</v>
      </c>
      <c r="B62" s="257" t="s">
        <v>246</v>
      </c>
      <c r="C62" s="48"/>
      <c r="D62" s="48"/>
      <c r="E62" s="48"/>
    </row>
    <row r="63" spans="1:5" s="2" customFormat="1" ht="12" customHeight="1">
      <c r="A63" s="21" t="s">
        <v>231</v>
      </c>
      <c r="B63" s="257" t="s">
        <v>247</v>
      </c>
      <c r="C63" s="90"/>
      <c r="D63" s="90"/>
      <c r="E63" s="90"/>
    </row>
    <row r="64" spans="1:5" s="2" customFormat="1" ht="12" customHeight="1">
      <c r="A64" s="21" t="s">
        <v>232</v>
      </c>
      <c r="B64" s="257" t="s">
        <v>248</v>
      </c>
      <c r="C64" s="90"/>
      <c r="D64" s="90"/>
      <c r="E64" s="90"/>
    </row>
    <row r="65" spans="1:5" s="2" customFormat="1" ht="12" customHeight="1">
      <c r="A65" s="21" t="s">
        <v>233</v>
      </c>
      <c r="B65" s="257" t="s">
        <v>250</v>
      </c>
      <c r="C65" s="90"/>
      <c r="D65" s="90"/>
      <c r="E65" s="90"/>
    </row>
    <row r="66" spans="1:5" s="2" customFormat="1" ht="12" customHeight="1">
      <c r="A66" s="21" t="s">
        <v>234</v>
      </c>
      <c r="B66" s="249" t="s">
        <v>251</v>
      </c>
      <c r="C66" s="137">
        <f>SUM(C67:C73)</f>
        <v>0</v>
      </c>
      <c r="D66" s="137">
        <f>SUM(D67:D73)</f>
        <v>0</v>
      </c>
      <c r="E66" s="137">
        <f>SUM(E67:E73)</f>
        <v>0</v>
      </c>
    </row>
    <row r="67" spans="1:5" s="2" customFormat="1" ht="12" customHeight="1">
      <c r="A67" s="21" t="s">
        <v>235</v>
      </c>
      <c r="B67" s="257" t="s">
        <v>244</v>
      </c>
      <c r="C67" s="47"/>
      <c r="D67" s="47"/>
      <c r="E67" s="47"/>
    </row>
    <row r="68" spans="1:5" s="2" customFormat="1" ht="12" customHeight="1">
      <c r="A68" s="21" t="s">
        <v>236</v>
      </c>
      <c r="B68" s="257" t="s">
        <v>158</v>
      </c>
      <c r="C68" s="47"/>
      <c r="D68" s="47"/>
      <c r="E68" s="47"/>
    </row>
    <row r="69" spans="1:5" s="2" customFormat="1" ht="12" customHeight="1">
      <c r="A69" s="21" t="s">
        <v>237</v>
      </c>
      <c r="B69" s="257" t="s">
        <v>159</v>
      </c>
      <c r="C69" s="48"/>
      <c r="D69" s="48"/>
      <c r="E69" s="48"/>
    </row>
    <row r="70" spans="1:5" s="2" customFormat="1" ht="12" customHeight="1">
      <c r="A70" s="21" t="s">
        <v>238</v>
      </c>
      <c r="B70" s="257" t="s">
        <v>246</v>
      </c>
      <c r="C70" s="47"/>
      <c r="D70" s="47"/>
      <c r="E70" s="47"/>
    </row>
    <row r="71" spans="1:5" s="2" customFormat="1" ht="12" customHeight="1">
      <c r="A71" s="18" t="s">
        <v>239</v>
      </c>
      <c r="B71" s="251" t="s">
        <v>252</v>
      </c>
      <c r="C71" s="26"/>
      <c r="D71" s="26"/>
      <c r="E71" s="26"/>
    </row>
    <row r="72" spans="1:5" s="2" customFormat="1" ht="12" customHeight="1">
      <c r="A72" s="19" t="s">
        <v>240</v>
      </c>
      <c r="B72" s="251" t="s">
        <v>248</v>
      </c>
      <c r="C72" s="27"/>
      <c r="D72" s="27"/>
      <c r="E72" s="27"/>
    </row>
    <row r="73" spans="1:5" s="2" customFormat="1" ht="12" customHeight="1" thickBot="1">
      <c r="A73" s="24" t="s">
        <v>241</v>
      </c>
      <c r="B73" s="258" t="s">
        <v>253</v>
      </c>
      <c r="C73" s="25"/>
      <c r="D73" s="25"/>
      <c r="E73" s="25"/>
    </row>
    <row r="74" spans="1:6" s="2" customFormat="1" ht="26.25" customHeight="1" thickBot="1">
      <c r="A74" s="33" t="s">
        <v>15</v>
      </c>
      <c r="B74" s="259" t="s">
        <v>540</v>
      </c>
      <c r="C74" s="53">
        <f>+C54+C55+C58</f>
        <v>409419</v>
      </c>
      <c r="D74" s="53">
        <f>+D54+D55+D58</f>
        <v>418107</v>
      </c>
      <c r="E74" s="53">
        <f>+E54+E55+E58</f>
        <v>408568</v>
      </c>
      <c r="F74" s="110"/>
    </row>
    <row r="75" spans="1:6" s="2" customFormat="1" ht="15" customHeight="1" thickBot="1">
      <c r="A75" s="500" t="s">
        <v>16</v>
      </c>
      <c r="B75" s="259" t="s">
        <v>539</v>
      </c>
      <c r="C75" s="511"/>
      <c r="D75" s="512"/>
      <c r="E75" s="510">
        <v>-2594</v>
      </c>
      <c r="F75" s="134"/>
    </row>
    <row r="76" spans="1:6" s="2" customFormat="1" ht="15" customHeight="1" thickBot="1">
      <c r="A76" s="500" t="s">
        <v>17</v>
      </c>
      <c r="B76" s="259" t="s">
        <v>541</v>
      </c>
      <c r="C76" s="501">
        <f>+C74+C75</f>
        <v>409419</v>
      </c>
      <c r="D76" s="262">
        <f>+D74+D75</f>
        <v>418107</v>
      </c>
      <c r="E76" s="241">
        <f>+E74+E75</f>
        <v>405974</v>
      </c>
      <c r="F76" s="134"/>
    </row>
    <row r="77" spans="1:5" s="2" customFormat="1" ht="22.5" customHeight="1">
      <c r="A77" s="665"/>
      <c r="B77" s="665"/>
      <c r="C77" s="665"/>
      <c r="D77" s="665"/>
      <c r="E77" s="665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666" t="s">
        <v>32</v>
      </c>
      <c r="B79" s="666"/>
      <c r="C79" s="666"/>
      <c r="D79" s="666"/>
      <c r="E79" s="666"/>
    </row>
    <row r="80" spans="1:5" ht="16.5" customHeight="1" thickBot="1">
      <c r="A80" s="662" t="s">
        <v>152</v>
      </c>
      <c r="B80" s="662"/>
      <c r="C80" s="115"/>
      <c r="D80" s="115"/>
      <c r="E80" s="114"/>
    </row>
    <row r="81" spans="1:5" ht="16.5" customHeight="1" thickBot="1">
      <c r="A81" s="667" t="s">
        <v>1</v>
      </c>
      <c r="B81" s="673" t="s">
        <v>33</v>
      </c>
      <c r="C81" s="671" t="s">
        <v>383</v>
      </c>
      <c r="D81" s="671"/>
      <c r="E81" s="672"/>
    </row>
    <row r="82" spans="1:5" ht="30.75" customHeight="1" thickBot="1">
      <c r="A82" s="668"/>
      <c r="B82" s="674"/>
      <c r="C82" s="260" t="s">
        <v>384</v>
      </c>
      <c r="D82" s="260" t="s">
        <v>385</v>
      </c>
      <c r="E82" s="151" t="s">
        <v>386</v>
      </c>
    </row>
    <row r="83" spans="1:5" s="51" customFormat="1" ht="12" customHeight="1" thickBot="1">
      <c r="A83" s="45">
        <v>1</v>
      </c>
      <c r="B83" s="46">
        <v>2</v>
      </c>
      <c r="C83" s="263">
        <v>4</v>
      </c>
      <c r="D83" s="263">
        <v>5</v>
      </c>
      <c r="E83" s="261">
        <v>6</v>
      </c>
    </row>
    <row r="84" spans="1:5" ht="12" customHeight="1" thickBot="1">
      <c r="A84" s="35" t="s">
        <v>3</v>
      </c>
      <c r="B84" s="265" t="s">
        <v>254</v>
      </c>
      <c r="C84" s="56">
        <f>SUM(C85:C89)</f>
        <v>375605</v>
      </c>
      <c r="D84" s="56">
        <f>SUM(D85:D89)</f>
        <v>387818</v>
      </c>
      <c r="E84" s="56">
        <f>SUM(E85:E89)</f>
        <v>376779</v>
      </c>
    </row>
    <row r="85" spans="1:5" ht="12" customHeight="1">
      <c r="A85" s="23" t="s">
        <v>92</v>
      </c>
      <c r="B85" s="245" t="s">
        <v>34</v>
      </c>
      <c r="C85" s="16">
        <v>138152</v>
      </c>
      <c r="D85" s="16">
        <v>142472</v>
      </c>
      <c r="E85" s="16">
        <v>145157</v>
      </c>
    </row>
    <row r="86" spans="1:5" ht="12" customHeight="1">
      <c r="A86" s="19" t="s">
        <v>93</v>
      </c>
      <c r="B86" s="244" t="s">
        <v>255</v>
      </c>
      <c r="C86" s="10">
        <v>36669</v>
      </c>
      <c r="D86" s="10">
        <v>36593</v>
      </c>
      <c r="E86" s="10">
        <v>35452</v>
      </c>
    </row>
    <row r="87" spans="1:5" ht="12" customHeight="1">
      <c r="A87" s="19" t="s">
        <v>94</v>
      </c>
      <c r="B87" s="244" t="s">
        <v>133</v>
      </c>
      <c r="C87" s="14">
        <v>124065</v>
      </c>
      <c r="D87" s="14">
        <v>128308</v>
      </c>
      <c r="E87" s="14">
        <v>115932</v>
      </c>
    </row>
    <row r="88" spans="1:5" ht="12" customHeight="1">
      <c r="A88" s="19" t="s">
        <v>95</v>
      </c>
      <c r="B88" s="244" t="s">
        <v>256</v>
      </c>
      <c r="C88" s="14">
        <v>1130</v>
      </c>
      <c r="D88" s="14">
        <v>1634</v>
      </c>
      <c r="E88" s="14">
        <v>1943</v>
      </c>
    </row>
    <row r="89" spans="1:5" ht="12" customHeight="1">
      <c r="A89" s="19" t="s">
        <v>105</v>
      </c>
      <c r="B89" s="246" t="s">
        <v>257</v>
      </c>
      <c r="C89" s="14">
        <v>75589</v>
      </c>
      <c r="D89" s="14">
        <v>78811</v>
      </c>
      <c r="E89" s="14">
        <v>78295</v>
      </c>
    </row>
    <row r="90" spans="1:5" ht="12" customHeight="1">
      <c r="A90" s="19" t="s">
        <v>96</v>
      </c>
      <c r="B90" s="244" t="s">
        <v>308</v>
      </c>
      <c r="C90" s="14"/>
      <c r="D90" s="14"/>
      <c r="E90" s="14"/>
    </row>
    <row r="91" spans="1:5" ht="12" customHeight="1">
      <c r="A91" s="19" t="s">
        <v>97</v>
      </c>
      <c r="B91" s="266" t="s">
        <v>309</v>
      </c>
      <c r="C91" s="14">
        <v>60734</v>
      </c>
      <c r="D91" s="14">
        <v>60906</v>
      </c>
      <c r="E91" s="14">
        <v>61043</v>
      </c>
    </row>
    <row r="92" spans="1:5" ht="12" customHeight="1">
      <c r="A92" s="19" t="s">
        <v>106</v>
      </c>
      <c r="B92" s="266" t="s">
        <v>310</v>
      </c>
      <c r="C92" s="14"/>
      <c r="D92" s="14"/>
      <c r="E92" s="14"/>
    </row>
    <row r="93" spans="1:5" ht="12" customHeight="1">
      <c r="A93" s="19" t="s">
        <v>107</v>
      </c>
      <c r="B93" s="267" t="s">
        <v>311</v>
      </c>
      <c r="C93" s="14">
        <v>4514</v>
      </c>
      <c r="D93" s="14">
        <v>7664</v>
      </c>
      <c r="E93" s="14">
        <v>8166</v>
      </c>
    </row>
    <row r="94" spans="1:5" ht="12" customHeight="1">
      <c r="A94" s="19" t="s">
        <v>108</v>
      </c>
      <c r="B94" s="267" t="s">
        <v>312</v>
      </c>
      <c r="C94" s="14">
        <v>10241</v>
      </c>
      <c r="D94" s="14">
        <v>10241</v>
      </c>
      <c r="E94" s="14">
        <v>9086</v>
      </c>
    </row>
    <row r="95" spans="1:5" ht="12" customHeight="1">
      <c r="A95" s="18" t="s">
        <v>109</v>
      </c>
      <c r="B95" s="268" t="s">
        <v>313</v>
      </c>
      <c r="C95" s="14"/>
      <c r="D95" s="14"/>
      <c r="E95" s="14"/>
    </row>
    <row r="96" spans="1:5" ht="12" customHeight="1">
      <c r="A96" s="19" t="s">
        <v>111</v>
      </c>
      <c r="B96" s="268" t="s">
        <v>314</v>
      </c>
      <c r="C96" s="14"/>
      <c r="D96" s="14"/>
      <c r="E96" s="14"/>
    </row>
    <row r="97" spans="1:5" ht="12" customHeight="1" thickBot="1">
      <c r="A97" s="24" t="s">
        <v>258</v>
      </c>
      <c r="B97" s="269" t="s">
        <v>315</v>
      </c>
      <c r="C97" s="32"/>
      <c r="D97" s="32"/>
      <c r="E97" s="32"/>
    </row>
    <row r="98" spans="1:5" ht="12" customHeight="1" thickBot="1">
      <c r="A98" s="33" t="s">
        <v>4</v>
      </c>
      <c r="B98" s="270" t="s">
        <v>259</v>
      </c>
      <c r="C98" s="57">
        <f>SUM(C99:C105)</f>
        <v>31434</v>
      </c>
      <c r="D98" s="57">
        <f>SUM(D99:D105)</f>
        <v>29789</v>
      </c>
      <c r="E98" s="57">
        <f>SUM(E99:E105)</f>
        <v>20369</v>
      </c>
    </row>
    <row r="99" spans="1:5" ht="12" customHeight="1">
      <c r="A99" s="21" t="s">
        <v>98</v>
      </c>
      <c r="B99" s="244" t="s">
        <v>260</v>
      </c>
      <c r="C99" s="12">
        <v>2500</v>
      </c>
      <c r="D99" s="12">
        <v>2550</v>
      </c>
      <c r="E99" s="12">
        <v>730</v>
      </c>
    </row>
    <row r="100" spans="1:5" ht="12" customHeight="1">
      <c r="A100" s="21" t="s">
        <v>99</v>
      </c>
      <c r="B100" s="244" t="s">
        <v>261</v>
      </c>
      <c r="C100" s="10">
        <v>13748</v>
      </c>
      <c r="D100" s="10">
        <v>13748</v>
      </c>
      <c r="E100" s="10">
        <v>6236</v>
      </c>
    </row>
    <row r="101" spans="1:5" ht="12" customHeight="1">
      <c r="A101" s="21" t="s">
        <v>100</v>
      </c>
      <c r="B101" s="244" t="s">
        <v>262</v>
      </c>
      <c r="C101" s="10"/>
      <c r="D101" s="10"/>
      <c r="E101" s="10"/>
    </row>
    <row r="102" spans="1:5" ht="12" customHeight="1">
      <c r="A102" s="21" t="s">
        <v>101</v>
      </c>
      <c r="B102" s="244" t="s">
        <v>263</v>
      </c>
      <c r="C102" s="10"/>
      <c r="D102" s="10"/>
      <c r="E102" s="10"/>
    </row>
    <row r="103" spans="1:5" ht="12" customHeight="1">
      <c r="A103" s="21" t="s">
        <v>102</v>
      </c>
      <c r="B103" s="244" t="s">
        <v>268</v>
      </c>
      <c r="C103" s="10">
        <v>15186</v>
      </c>
      <c r="D103" s="10">
        <v>12886</v>
      </c>
      <c r="E103" s="10">
        <v>12798</v>
      </c>
    </row>
    <row r="104" spans="1:5" ht="24" customHeight="1">
      <c r="A104" s="21" t="s">
        <v>110</v>
      </c>
      <c r="B104" s="244" t="s">
        <v>269</v>
      </c>
      <c r="C104" s="10"/>
      <c r="D104" s="10"/>
      <c r="E104" s="10"/>
    </row>
    <row r="105" spans="1:5" ht="12" customHeight="1">
      <c r="A105" s="21" t="s">
        <v>115</v>
      </c>
      <c r="B105" s="244" t="s">
        <v>270</v>
      </c>
      <c r="C105" s="10"/>
      <c r="D105" s="10">
        <v>605</v>
      </c>
      <c r="E105" s="10">
        <v>605</v>
      </c>
    </row>
    <row r="106" spans="1:5" ht="12" customHeight="1">
      <c r="A106" s="21" t="s">
        <v>264</v>
      </c>
      <c r="B106" s="244" t="s">
        <v>304</v>
      </c>
      <c r="C106" s="10"/>
      <c r="D106" s="10"/>
      <c r="E106" s="10"/>
    </row>
    <row r="107" spans="1:5" ht="12" customHeight="1">
      <c r="A107" s="21" t="s">
        <v>265</v>
      </c>
      <c r="B107" s="266" t="s">
        <v>305</v>
      </c>
      <c r="C107" s="10"/>
      <c r="D107" s="10">
        <v>605</v>
      </c>
      <c r="E107" s="10">
        <v>605</v>
      </c>
    </row>
    <row r="108" spans="1:5" ht="12" customHeight="1">
      <c r="A108" s="18" t="s">
        <v>266</v>
      </c>
      <c r="B108" s="266" t="s">
        <v>306</v>
      </c>
      <c r="C108" s="14"/>
      <c r="D108" s="14"/>
      <c r="E108" s="14"/>
    </row>
    <row r="109" spans="1:5" ht="12" customHeight="1" thickBot="1">
      <c r="A109" s="22" t="s">
        <v>267</v>
      </c>
      <c r="B109" s="266" t="s">
        <v>307</v>
      </c>
      <c r="C109" s="14"/>
      <c r="D109" s="14"/>
      <c r="E109" s="14"/>
    </row>
    <row r="110" spans="1:5" ht="12" customHeight="1" thickBot="1">
      <c r="A110" s="33" t="s">
        <v>5</v>
      </c>
      <c r="B110" s="270" t="s">
        <v>271</v>
      </c>
      <c r="C110" s="155"/>
      <c r="D110" s="155"/>
      <c r="E110" s="155"/>
    </row>
    <row r="111" spans="1:5" ht="12" customHeight="1" thickBot="1">
      <c r="A111" s="33" t="s">
        <v>6</v>
      </c>
      <c r="B111" s="270" t="s">
        <v>272</v>
      </c>
      <c r="C111" s="57">
        <f>SUM(C112:C113)</f>
        <v>2500</v>
      </c>
      <c r="D111" s="57">
        <f>SUM(D112:D113)</f>
        <v>500</v>
      </c>
      <c r="E111" s="57">
        <f>SUM(E112:E113)</f>
        <v>0</v>
      </c>
    </row>
    <row r="112" spans="1:5" ht="12" customHeight="1">
      <c r="A112" s="21" t="s">
        <v>74</v>
      </c>
      <c r="B112" s="248" t="s">
        <v>51</v>
      </c>
      <c r="C112" s="12">
        <v>500</v>
      </c>
      <c r="D112" s="12">
        <v>500</v>
      </c>
      <c r="E112" s="12"/>
    </row>
    <row r="113" spans="1:5" ht="12" customHeight="1" thickBot="1">
      <c r="A113" s="19" t="s">
        <v>75</v>
      </c>
      <c r="B113" s="244" t="s">
        <v>52</v>
      </c>
      <c r="C113" s="10">
        <v>2000</v>
      </c>
      <c r="D113" s="10"/>
      <c r="E113" s="10"/>
    </row>
    <row r="114" spans="1:5" ht="12" customHeight="1" thickBot="1">
      <c r="A114" s="33" t="s">
        <v>7</v>
      </c>
      <c r="B114" s="271" t="s">
        <v>160</v>
      </c>
      <c r="C114" s="57">
        <f>+C84+C98+C110+C111</f>
        <v>409539</v>
      </c>
      <c r="D114" s="57">
        <f>+D84+D98+D110+D111</f>
        <v>418107</v>
      </c>
      <c r="E114" s="57">
        <f>+E84+E98+E110+E111</f>
        <v>397148</v>
      </c>
    </row>
    <row r="115" spans="1:5" ht="12" customHeight="1" thickBot="1">
      <c r="A115" s="33" t="s">
        <v>8</v>
      </c>
      <c r="B115" s="270" t="s">
        <v>273</v>
      </c>
      <c r="C115" s="57">
        <f>SUM(C116,C125)</f>
        <v>0</v>
      </c>
      <c r="D115" s="57">
        <f>SUM(D116,D125)</f>
        <v>0</v>
      </c>
      <c r="E115" s="57">
        <f>SUM(E116,E125)</f>
        <v>0</v>
      </c>
    </row>
    <row r="116" spans="1:5" ht="12" customHeight="1">
      <c r="A116" s="21" t="s">
        <v>79</v>
      </c>
      <c r="B116" s="249" t="s">
        <v>280</v>
      </c>
      <c r="C116" s="156">
        <f>SUM(C117:C124)</f>
        <v>0</v>
      </c>
      <c r="D116" s="156">
        <f>SUM(D117:D124)</f>
        <v>0</v>
      </c>
      <c r="E116" s="156">
        <f>SUM(E117:E124)</f>
        <v>0</v>
      </c>
    </row>
    <row r="117" spans="1:5" ht="12" customHeight="1">
      <c r="A117" s="21" t="s">
        <v>82</v>
      </c>
      <c r="B117" s="257" t="s">
        <v>281</v>
      </c>
      <c r="C117" s="10"/>
      <c r="D117" s="10"/>
      <c r="E117" s="10"/>
    </row>
    <row r="118" spans="1:5" ht="12" customHeight="1">
      <c r="A118" s="21" t="s">
        <v>83</v>
      </c>
      <c r="B118" s="257" t="s">
        <v>282</v>
      </c>
      <c r="C118" s="10"/>
      <c r="D118" s="10"/>
      <c r="E118" s="10"/>
    </row>
    <row r="119" spans="1:5" ht="12" customHeight="1">
      <c r="A119" s="21" t="s">
        <v>84</v>
      </c>
      <c r="B119" s="257" t="s">
        <v>161</v>
      </c>
      <c r="C119" s="10"/>
      <c r="D119" s="10"/>
      <c r="E119" s="10"/>
    </row>
    <row r="120" spans="1:5" ht="12" customHeight="1">
      <c r="A120" s="21" t="s">
        <v>85</v>
      </c>
      <c r="B120" s="257" t="s">
        <v>162</v>
      </c>
      <c r="C120" s="10"/>
      <c r="D120" s="10"/>
      <c r="E120" s="10"/>
    </row>
    <row r="121" spans="1:5" ht="12" customHeight="1">
      <c r="A121" s="21" t="s">
        <v>206</v>
      </c>
      <c r="B121" s="257" t="s">
        <v>283</v>
      </c>
      <c r="C121" s="10"/>
      <c r="D121" s="10"/>
      <c r="E121" s="10"/>
    </row>
    <row r="122" spans="1:5" ht="12" customHeight="1">
      <c r="A122" s="21" t="s">
        <v>274</v>
      </c>
      <c r="B122" s="257" t="s">
        <v>284</v>
      </c>
      <c r="C122" s="10"/>
      <c r="D122" s="10"/>
      <c r="E122" s="10"/>
    </row>
    <row r="123" spans="1:5" ht="12" customHeight="1">
      <c r="A123" s="21" t="s">
        <v>275</v>
      </c>
      <c r="B123" s="257" t="s">
        <v>285</v>
      </c>
      <c r="C123" s="10"/>
      <c r="D123" s="10"/>
      <c r="E123" s="10"/>
    </row>
    <row r="124" spans="1:5" ht="12" customHeight="1">
      <c r="A124" s="21" t="s">
        <v>276</v>
      </c>
      <c r="B124" s="257" t="s">
        <v>132</v>
      </c>
      <c r="C124" s="10"/>
      <c r="D124" s="10"/>
      <c r="E124" s="10"/>
    </row>
    <row r="125" spans="1:5" ht="12" customHeight="1">
      <c r="A125" s="21" t="s">
        <v>80</v>
      </c>
      <c r="B125" s="249" t="s">
        <v>286</v>
      </c>
      <c r="C125" s="156">
        <f>SUM(C126:C133)</f>
        <v>0</v>
      </c>
      <c r="D125" s="156">
        <f>SUM(D126:D133)</f>
        <v>0</v>
      </c>
      <c r="E125" s="156">
        <f>SUM(E126:E133)</f>
        <v>0</v>
      </c>
    </row>
    <row r="126" spans="1:5" ht="12" customHeight="1">
      <c r="A126" s="21" t="s">
        <v>88</v>
      </c>
      <c r="B126" s="257" t="s">
        <v>281</v>
      </c>
      <c r="C126" s="10"/>
      <c r="D126" s="10"/>
      <c r="E126" s="10"/>
    </row>
    <row r="127" spans="1:5" ht="12" customHeight="1">
      <c r="A127" s="21" t="s">
        <v>89</v>
      </c>
      <c r="B127" s="257" t="s">
        <v>287</v>
      </c>
      <c r="C127" s="10"/>
      <c r="D127" s="10"/>
      <c r="E127" s="10"/>
    </row>
    <row r="128" spans="1:5" ht="12" customHeight="1">
      <c r="A128" s="21" t="s">
        <v>90</v>
      </c>
      <c r="B128" s="257" t="s">
        <v>161</v>
      </c>
      <c r="C128" s="10"/>
      <c r="D128" s="10"/>
      <c r="E128" s="10"/>
    </row>
    <row r="129" spans="1:5" ht="12" customHeight="1">
      <c r="A129" s="21" t="s">
        <v>91</v>
      </c>
      <c r="B129" s="257" t="s">
        <v>162</v>
      </c>
      <c r="C129" s="98"/>
      <c r="D129" s="98"/>
      <c r="E129" s="98"/>
    </row>
    <row r="130" spans="1:5" ht="12" customHeight="1">
      <c r="A130" s="21" t="s">
        <v>207</v>
      </c>
      <c r="B130" s="257" t="s">
        <v>283</v>
      </c>
      <c r="C130" s="10"/>
      <c r="D130" s="10"/>
      <c r="E130" s="10"/>
    </row>
    <row r="131" spans="1:5" ht="12" customHeight="1">
      <c r="A131" s="21" t="s">
        <v>277</v>
      </c>
      <c r="B131" s="257" t="s">
        <v>288</v>
      </c>
      <c r="C131" s="14"/>
      <c r="D131" s="14"/>
      <c r="E131" s="14"/>
    </row>
    <row r="132" spans="1:5" ht="12" customHeight="1">
      <c r="A132" s="21" t="s">
        <v>278</v>
      </c>
      <c r="B132" s="257" t="s">
        <v>285</v>
      </c>
      <c r="C132" s="14"/>
      <c r="D132" s="14"/>
      <c r="E132" s="14"/>
    </row>
    <row r="133" spans="1:5" ht="12" customHeight="1" thickBot="1">
      <c r="A133" s="21" t="s">
        <v>279</v>
      </c>
      <c r="B133" s="257" t="s">
        <v>289</v>
      </c>
      <c r="C133" s="111"/>
      <c r="D133" s="111"/>
      <c r="E133" s="111"/>
    </row>
    <row r="134" spans="1:11" ht="15" customHeight="1" thickBot="1">
      <c r="A134" s="33" t="s">
        <v>9</v>
      </c>
      <c r="B134" s="272" t="s">
        <v>565</v>
      </c>
      <c r="C134" s="57">
        <f>SUM(C114,C115)</f>
        <v>409539</v>
      </c>
      <c r="D134" s="57">
        <f>SUM(D114,D115)</f>
        <v>418107</v>
      </c>
      <c r="E134" s="57">
        <f>SUM(E114,E115)</f>
        <v>397148</v>
      </c>
      <c r="H134" s="54"/>
      <c r="I134" s="99"/>
      <c r="J134" s="99"/>
      <c r="K134" s="99"/>
    </row>
    <row r="135" spans="1:11" ht="15" customHeight="1" thickBot="1">
      <c r="A135" s="505" t="s">
        <v>10</v>
      </c>
      <c r="B135" s="502" t="s">
        <v>542</v>
      </c>
      <c r="C135" s="507"/>
      <c r="D135" s="508"/>
      <c r="E135" s="509">
        <v>-9337</v>
      </c>
      <c r="H135" s="54"/>
      <c r="I135" s="99"/>
      <c r="J135" s="99"/>
      <c r="K135" s="99"/>
    </row>
    <row r="136" spans="1:11" ht="15" customHeight="1" thickBot="1">
      <c r="A136" s="506" t="s">
        <v>11</v>
      </c>
      <c r="B136" s="502" t="s">
        <v>543</v>
      </c>
      <c r="C136" s="504">
        <f>+C134+C135</f>
        <v>409539</v>
      </c>
      <c r="D136" s="503">
        <f>+D134+D135</f>
        <v>418107</v>
      </c>
      <c r="E136" s="264">
        <f>+E134+E135</f>
        <v>387811</v>
      </c>
      <c r="H136" s="54"/>
      <c r="I136" s="99"/>
      <c r="J136" s="99"/>
      <c r="K136" s="99"/>
    </row>
    <row r="137" spans="1:5" s="2" customFormat="1" ht="12.75" customHeight="1">
      <c r="A137" s="665"/>
      <c r="B137" s="665"/>
      <c r="C137" s="665"/>
      <c r="D137" s="665"/>
      <c r="E137" s="665"/>
    </row>
    <row r="139" spans="1:5" ht="15.75">
      <c r="A139" s="663" t="s">
        <v>163</v>
      </c>
      <c r="B139" s="663"/>
      <c r="C139" s="663"/>
      <c r="D139" s="663"/>
      <c r="E139" s="663"/>
    </row>
    <row r="140" spans="1:4" ht="16.5" thickBot="1">
      <c r="A140" s="662" t="s">
        <v>153</v>
      </c>
      <c r="B140" s="662"/>
      <c r="C140" s="239"/>
      <c r="D140" s="239"/>
    </row>
    <row r="141" spans="1:6" ht="23.25" customHeight="1" thickBot="1">
      <c r="A141" s="33">
        <v>1</v>
      </c>
      <c r="B141" s="44" t="s">
        <v>290</v>
      </c>
      <c r="C141" s="109">
        <f>+C54-C114</f>
        <v>-50521</v>
      </c>
      <c r="D141" s="109">
        <f>+D54-D114</f>
        <v>-25363</v>
      </c>
      <c r="E141" s="109">
        <f>+E54-E114</f>
        <v>3057</v>
      </c>
      <c r="F141" s="112"/>
    </row>
    <row r="142" ht="15.75">
      <c r="E142" s="102"/>
    </row>
    <row r="143" spans="1:5" ht="33" customHeight="1">
      <c r="A143" s="664" t="s">
        <v>291</v>
      </c>
      <c r="B143" s="664"/>
      <c r="C143" s="664"/>
      <c r="D143" s="664"/>
      <c r="E143" s="664"/>
    </row>
    <row r="144" spans="1:4" ht="16.5" thickBot="1">
      <c r="A144" s="662" t="s">
        <v>154</v>
      </c>
      <c r="B144" s="662"/>
      <c r="C144" s="239"/>
      <c r="D144" s="239"/>
    </row>
    <row r="145" spans="1:5" ht="12" customHeight="1" thickBot="1">
      <c r="A145" s="33" t="s">
        <v>3</v>
      </c>
      <c r="B145" s="44" t="s">
        <v>292</v>
      </c>
      <c r="C145" s="105">
        <f>C146-C149</f>
        <v>42901</v>
      </c>
      <c r="D145" s="105">
        <f>D146-D149</f>
        <v>17000</v>
      </c>
      <c r="E145" s="105">
        <f>E146-E149</f>
        <v>0</v>
      </c>
    </row>
    <row r="146" spans="1:5" ht="12.75" customHeight="1">
      <c r="A146" s="23" t="s">
        <v>92</v>
      </c>
      <c r="B146" s="15" t="s">
        <v>293</v>
      </c>
      <c r="C146" s="129">
        <f aca="true" t="shared" si="0" ref="C146:E147">+C58</f>
        <v>42901</v>
      </c>
      <c r="D146" s="129">
        <f t="shared" si="0"/>
        <v>17000</v>
      </c>
      <c r="E146" s="129">
        <f t="shared" si="0"/>
        <v>0</v>
      </c>
    </row>
    <row r="147" spans="1:5" ht="12.75" customHeight="1">
      <c r="A147" s="18" t="s">
        <v>294</v>
      </c>
      <c r="B147" s="8" t="s">
        <v>300</v>
      </c>
      <c r="C147" s="132">
        <f t="shared" si="0"/>
        <v>42901</v>
      </c>
      <c r="D147" s="132">
        <f t="shared" si="0"/>
        <v>17000</v>
      </c>
      <c r="E147" s="132">
        <f t="shared" si="0"/>
        <v>0</v>
      </c>
    </row>
    <row r="148" spans="1:5" ht="12.75" customHeight="1">
      <c r="A148" s="18" t="s">
        <v>295</v>
      </c>
      <c r="B148" s="126" t="s">
        <v>296</v>
      </c>
      <c r="C148" s="127">
        <f>+C66</f>
        <v>0</v>
      </c>
      <c r="D148" s="127">
        <f>+D66</f>
        <v>0</v>
      </c>
      <c r="E148" s="127">
        <f>+E66</f>
        <v>0</v>
      </c>
    </row>
    <row r="149" spans="1:5" ht="12.75" customHeight="1">
      <c r="A149" s="22" t="s">
        <v>93</v>
      </c>
      <c r="B149" s="17" t="s">
        <v>297</v>
      </c>
      <c r="C149" s="128">
        <f aca="true" t="shared" si="1" ref="C149:E150">+C115</f>
        <v>0</v>
      </c>
      <c r="D149" s="128">
        <f t="shared" si="1"/>
        <v>0</v>
      </c>
      <c r="E149" s="128">
        <f t="shared" si="1"/>
        <v>0</v>
      </c>
    </row>
    <row r="150" spans="1:5" ht="12.75" customHeight="1">
      <c r="A150" s="19" t="s">
        <v>298</v>
      </c>
      <c r="B150" s="9" t="s">
        <v>301</v>
      </c>
      <c r="C150" s="128">
        <f t="shared" si="1"/>
        <v>0</v>
      </c>
      <c r="D150" s="128">
        <f t="shared" si="1"/>
        <v>0</v>
      </c>
      <c r="E150" s="128">
        <f t="shared" si="1"/>
        <v>0</v>
      </c>
    </row>
    <row r="151" spans="1:5" ht="12.75" customHeight="1" thickBot="1">
      <c r="A151" s="24" t="s">
        <v>299</v>
      </c>
      <c r="B151" s="130" t="s">
        <v>302</v>
      </c>
      <c r="C151" s="104">
        <f>+C125</f>
        <v>0</v>
      </c>
      <c r="D151" s="104">
        <f>+D125</f>
        <v>0</v>
      </c>
      <c r="E151" s="104">
        <f>+E125</f>
        <v>0</v>
      </c>
    </row>
    <row r="153" spans="1:5" ht="15.75">
      <c r="A153" s="663" t="s">
        <v>544</v>
      </c>
      <c r="B153" s="663"/>
      <c r="C153" s="663"/>
      <c r="D153" s="663"/>
      <c r="E153" s="663"/>
    </row>
    <row r="154" spans="1:4" ht="16.5" thickBot="1">
      <c r="A154" s="662" t="s">
        <v>153</v>
      </c>
      <c r="B154" s="662"/>
      <c r="C154" s="239"/>
      <c r="D154" s="239"/>
    </row>
    <row r="155" spans="1:5" ht="21.75" thickBot="1">
      <c r="A155" s="33">
        <v>1</v>
      </c>
      <c r="B155" s="44" t="s">
        <v>545</v>
      </c>
      <c r="C155" s="109">
        <f>+C76-C136</f>
        <v>-120</v>
      </c>
      <c r="D155" s="109">
        <f>+D76-D136</f>
        <v>0</v>
      </c>
      <c r="E155" s="53">
        <f>+E76-E136</f>
        <v>18163</v>
      </c>
    </row>
  </sheetData>
  <sheetProtection/>
  <mergeCells count="17">
    <mergeCell ref="A153:E153"/>
    <mergeCell ref="B3:B4"/>
    <mergeCell ref="C3:E3"/>
    <mergeCell ref="A81:A82"/>
    <mergeCell ref="B81:B82"/>
    <mergeCell ref="C81:E81"/>
    <mergeCell ref="A77:E77"/>
    <mergeCell ref="A154:B154"/>
    <mergeCell ref="A2:B2"/>
    <mergeCell ref="A80:B80"/>
    <mergeCell ref="A144:B144"/>
    <mergeCell ref="A139:E139"/>
    <mergeCell ref="A143:E143"/>
    <mergeCell ref="A137:E137"/>
    <mergeCell ref="A140:B140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Berzence Nagyközség Önkormányzat
2012. ÉVI KÖLTSÉGVETÉSÉNEK MÉRLEGE&amp;10
&amp;R&amp;"Times New Roman CE,Félkövér dőlt"&amp;11 1. melléklet a ........./2013. (III.26.) önkormányzati rendelethez</oddHeader>
  </headerFooter>
  <rowBreaks count="1" manualBreakCount="1">
    <brk id="7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C1">
      <selection activeCell="M4" sqref="M4"/>
    </sheetView>
  </sheetViews>
  <sheetFormatPr defaultColWidth="9.00390625" defaultRowHeight="12.75"/>
  <cols>
    <col min="1" max="1" width="6.875" style="60" customWidth="1"/>
    <col min="2" max="2" width="43.125" style="61" customWidth="1"/>
    <col min="3" max="4" width="11.625" style="61" customWidth="1"/>
    <col min="5" max="5" width="11.625" style="60" customWidth="1"/>
    <col min="6" max="6" width="37.50390625" style="60" customWidth="1"/>
    <col min="7" max="9" width="11.625" style="60" customWidth="1"/>
    <col min="10" max="16384" width="9.375" style="60" customWidth="1"/>
  </cols>
  <sheetData>
    <row r="1" spans="2:10" ht="39.75" customHeight="1">
      <c r="B1" s="58" t="s">
        <v>164</v>
      </c>
      <c r="C1" s="58"/>
      <c r="D1" s="58"/>
      <c r="E1" s="59"/>
      <c r="F1" s="59"/>
      <c r="G1" s="59"/>
      <c r="H1" s="59"/>
      <c r="I1" s="59"/>
      <c r="J1" s="677" t="s">
        <v>602</v>
      </c>
    </row>
    <row r="2" spans="9:10" ht="14.25" thickBot="1">
      <c r="I2" s="62" t="s">
        <v>55</v>
      </c>
      <c r="J2" s="677"/>
    </row>
    <row r="3" spans="1:10" ht="18" customHeight="1" thickBot="1">
      <c r="A3" s="675" t="s">
        <v>65</v>
      </c>
      <c r="B3" s="513" t="s">
        <v>43</v>
      </c>
      <c r="C3" s="514"/>
      <c r="D3" s="514"/>
      <c r="E3" s="515"/>
      <c r="F3" s="513" t="s">
        <v>49</v>
      </c>
      <c r="G3" s="516"/>
      <c r="H3" s="516"/>
      <c r="I3" s="517"/>
      <c r="J3" s="677"/>
    </row>
    <row r="4" spans="1:10" s="63" customFormat="1" ht="35.25" customHeight="1" thickBot="1">
      <c r="A4" s="676"/>
      <c r="B4" s="158" t="s">
        <v>56</v>
      </c>
      <c r="C4" s="518" t="s">
        <v>388</v>
      </c>
      <c r="D4" s="518" t="s">
        <v>387</v>
      </c>
      <c r="E4" s="159" t="s">
        <v>389</v>
      </c>
      <c r="F4" s="158" t="s">
        <v>56</v>
      </c>
      <c r="G4" s="518" t="s">
        <v>388</v>
      </c>
      <c r="H4" s="518" t="s">
        <v>387</v>
      </c>
      <c r="I4" s="159" t="s">
        <v>389</v>
      </c>
      <c r="J4" s="677"/>
    </row>
    <row r="5" spans="1:10" s="101" customFormat="1" ht="12" customHeight="1" thickBot="1">
      <c r="A5" s="519">
        <v>1</v>
      </c>
      <c r="B5" s="520">
        <v>2</v>
      </c>
      <c r="C5" s="521">
        <v>3</v>
      </c>
      <c r="D5" s="521">
        <v>4</v>
      </c>
      <c r="E5" s="522">
        <v>5</v>
      </c>
      <c r="F5" s="520">
        <v>6</v>
      </c>
      <c r="G5" s="522">
        <v>7</v>
      </c>
      <c r="H5" s="523">
        <v>8</v>
      </c>
      <c r="I5" s="524">
        <v>9</v>
      </c>
      <c r="J5" s="677"/>
    </row>
    <row r="6" spans="1:10" ht="12.75" customHeight="1">
      <c r="A6" s="527" t="s">
        <v>3</v>
      </c>
      <c r="B6" s="525" t="s">
        <v>316</v>
      </c>
      <c r="C6" s="606">
        <v>139762</v>
      </c>
      <c r="D6" s="605">
        <v>168615</v>
      </c>
      <c r="E6" s="615">
        <v>172514</v>
      </c>
      <c r="F6" s="525" t="s">
        <v>57</v>
      </c>
      <c r="G6" s="615">
        <v>144072</v>
      </c>
      <c r="H6" s="629">
        <v>142472</v>
      </c>
      <c r="I6" s="630">
        <v>145157</v>
      </c>
      <c r="J6" s="677"/>
    </row>
    <row r="7" spans="1:10" ht="26.25" customHeight="1">
      <c r="A7" s="528" t="s">
        <v>4</v>
      </c>
      <c r="B7" s="526" t="s">
        <v>218</v>
      </c>
      <c r="C7" s="606"/>
      <c r="D7" s="606"/>
      <c r="E7" s="616"/>
      <c r="F7" s="526" t="s">
        <v>58</v>
      </c>
      <c r="G7" s="616">
        <v>34264</v>
      </c>
      <c r="H7" s="608">
        <v>36593</v>
      </c>
      <c r="I7" s="631">
        <v>35452</v>
      </c>
      <c r="J7" s="677"/>
    </row>
    <row r="8" spans="1:10" ht="12.75" customHeight="1">
      <c r="A8" s="528" t="s">
        <v>5</v>
      </c>
      <c r="B8" s="526" t="s">
        <v>191</v>
      </c>
      <c r="C8" s="606"/>
      <c r="D8" s="606">
        <v>20</v>
      </c>
      <c r="E8" s="616">
        <v>18</v>
      </c>
      <c r="F8" s="526" t="s">
        <v>59</v>
      </c>
      <c r="G8" s="616">
        <v>110296</v>
      </c>
      <c r="H8" s="608">
        <v>128308</v>
      </c>
      <c r="I8" s="631">
        <v>115932</v>
      </c>
      <c r="J8" s="677"/>
    </row>
    <row r="9" spans="1:10" ht="12.75" customHeight="1">
      <c r="A9" s="528" t="s">
        <v>6</v>
      </c>
      <c r="B9" s="529" t="s">
        <v>69</v>
      </c>
      <c r="C9" s="606">
        <v>137078</v>
      </c>
      <c r="D9" s="607">
        <v>165188</v>
      </c>
      <c r="E9" s="616">
        <v>165188</v>
      </c>
      <c r="F9" s="526" t="s">
        <v>257</v>
      </c>
      <c r="G9" s="616">
        <v>71327</v>
      </c>
      <c r="H9" s="608">
        <v>78811</v>
      </c>
      <c r="I9" s="631">
        <v>78295</v>
      </c>
      <c r="J9" s="677"/>
    </row>
    <row r="10" spans="1:10" ht="12.75" customHeight="1">
      <c r="A10" s="528" t="s">
        <v>7</v>
      </c>
      <c r="B10" s="526" t="s">
        <v>104</v>
      </c>
      <c r="C10" s="606">
        <v>43709</v>
      </c>
      <c r="D10" s="606">
        <v>34737</v>
      </c>
      <c r="E10" s="616">
        <v>36231</v>
      </c>
      <c r="F10" s="526" t="s">
        <v>35</v>
      </c>
      <c r="G10" s="616"/>
      <c r="H10" s="608">
        <v>500</v>
      </c>
      <c r="I10" s="631"/>
      <c r="J10" s="677"/>
    </row>
    <row r="11" spans="1:10" ht="12.75" customHeight="1">
      <c r="A11" s="528" t="s">
        <v>8</v>
      </c>
      <c r="B11" s="526" t="s">
        <v>48</v>
      </c>
      <c r="C11" s="606"/>
      <c r="D11" s="608"/>
      <c r="E11" s="617"/>
      <c r="F11" s="65" t="s">
        <v>256</v>
      </c>
      <c r="G11" s="616">
        <v>1311</v>
      </c>
      <c r="H11" s="608">
        <v>1634</v>
      </c>
      <c r="I11" s="631">
        <v>1943</v>
      </c>
      <c r="J11" s="677"/>
    </row>
    <row r="12" spans="1:10" ht="12.75" customHeight="1">
      <c r="A12" s="528" t="s">
        <v>9</v>
      </c>
      <c r="B12" s="526" t="s">
        <v>114</v>
      </c>
      <c r="C12" s="606"/>
      <c r="D12" s="606"/>
      <c r="E12" s="616">
        <v>718</v>
      </c>
      <c r="F12" s="65"/>
      <c r="G12" s="616"/>
      <c r="H12" s="608"/>
      <c r="I12" s="631"/>
      <c r="J12" s="677"/>
    </row>
    <row r="13" spans="1:10" ht="12.75" customHeight="1">
      <c r="A13" s="528" t="s">
        <v>10</v>
      </c>
      <c r="B13" s="526" t="s">
        <v>168</v>
      </c>
      <c r="C13" s="606"/>
      <c r="D13" s="606"/>
      <c r="E13" s="616"/>
      <c r="F13" s="65"/>
      <c r="G13" s="616"/>
      <c r="H13" s="608"/>
      <c r="I13" s="631"/>
      <c r="J13" s="677"/>
    </row>
    <row r="14" spans="1:10" ht="12.75" customHeight="1">
      <c r="A14" s="528" t="s">
        <v>11</v>
      </c>
      <c r="B14" s="74" t="s">
        <v>575</v>
      </c>
      <c r="C14" s="618">
        <v>1927</v>
      </c>
      <c r="D14" s="606"/>
      <c r="E14" s="617"/>
      <c r="F14" s="65"/>
      <c r="G14" s="616"/>
      <c r="H14" s="608"/>
      <c r="I14" s="631"/>
      <c r="J14" s="677"/>
    </row>
    <row r="15" spans="1:10" ht="12.75" customHeight="1">
      <c r="A15" s="528" t="s">
        <v>12</v>
      </c>
      <c r="B15" s="65"/>
      <c r="C15" s="616"/>
      <c r="D15" s="606"/>
      <c r="E15" s="616"/>
      <c r="F15" s="65"/>
      <c r="G15" s="616"/>
      <c r="H15" s="608"/>
      <c r="I15" s="631"/>
      <c r="J15" s="677"/>
    </row>
    <row r="16" spans="1:10" ht="12.75" customHeight="1">
      <c r="A16" s="528" t="s">
        <v>13</v>
      </c>
      <c r="B16" s="65"/>
      <c r="C16" s="616"/>
      <c r="D16" s="606"/>
      <c r="E16" s="616"/>
      <c r="F16" s="65"/>
      <c r="G16" s="616"/>
      <c r="H16" s="608"/>
      <c r="I16" s="631"/>
      <c r="J16" s="677"/>
    </row>
    <row r="17" spans="1:10" ht="12.75" customHeight="1" thickBot="1">
      <c r="A17" s="528" t="s">
        <v>14</v>
      </c>
      <c r="B17" s="75"/>
      <c r="C17" s="619"/>
      <c r="D17" s="609"/>
      <c r="E17" s="619"/>
      <c r="F17" s="65"/>
      <c r="G17" s="619"/>
      <c r="H17" s="632"/>
      <c r="I17" s="633"/>
      <c r="J17" s="677"/>
    </row>
    <row r="18" spans="1:10" ht="15.75" customHeight="1" thickBot="1">
      <c r="A18" s="530" t="s">
        <v>15</v>
      </c>
      <c r="B18" s="103" t="s">
        <v>146</v>
      </c>
      <c r="C18" s="620">
        <f>SUM(C6:C17)</f>
        <v>322476</v>
      </c>
      <c r="D18" s="620">
        <f>SUM(D6:D17)</f>
        <v>368560</v>
      </c>
      <c r="E18" s="620">
        <f>SUM(E6:E17)</f>
        <v>374669</v>
      </c>
      <c r="F18" s="103" t="s">
        <v>147</v>
      </c>
      <c r="G18" s="634">
        <f>SUM(G6:G17)</f>
        <v>361270</v>
      </c>
      <c r="H18" s="634">
        <f>SUM(H6:H17)</f>
        <v>388318</v>
      </c>
      <c r="I18" s="635">
        <f>SUM(I6:I17)</f>
        <v>376779</v>
      </c>
      <c r="J18" s="677"/>
    </row>
    <row r="19" spans="1:10" ht="12.75" customHeight="1">
      <c r="A19" s="531" t="s">
        <v>16</v>
      </c>
      <c r="B19" s="537" t="s">
        <v>165</v>
      </c>
      <c r="C19" s="621">
        <v>6663</v>
      </c>
      <c r="D19" s="610">
        <v>8363</v>
      </c>
      <c r="E19" s="621">
        <v>8363</v>
      </c>
      <c r="F19" s="539" t="s">
        <v>281</v>
      </c>
      <c r="G19" s="624"/>
      <c r="H19" s="636"/>
      <c r="I19" s="637"/>
      <c r="J19" s="677"/>
    </row>
    <row r="20" spans="1:10" ht="12.75" customHeight="1">
      <c r="A20" s="532" t="s">
        <v>17</v>
      </c>
      <c r="B20" s="538" t="s">
        <v>317</v>
      </c>
      <c r="C20" s="622"/>
      <c r="D20" s="611"/>
      <c r="E20" s="622"/>
      <c r="F20" s="539" t="s">
        <v>282</v>
      </c>
      <c r="G20" s="623"/>
      <c r="H20" s="638"/>
      <c r="I20" s="639"/>
      <c r="J20" s="677"/>
    </row>
    <row r="21" spans="1:10" ht="12.75" customHeight="1">
      <c r="A21" s="533" t="s">
        <v>18</v>
      </c>
      <c r="B21" s="539" t="s">
        <v>244</v>
      </c>
      <c r="C21" s="623"/>
      <c r="D21" s="612"/>
      <c r="E21" s="623"/>
      <c r="F21" s="539" t="s">
        <v>320</v>
      </c>
      <c r="G21" s="623"/>
      <c r="H21" s="638"/>
      <c r="I21" s="639"/>
      <c r="J21" s="677"/>
    </row>
    <row r="22" spans="1:10" ht="12.75" customHeight="1">
      <c r="A22" s="533" t="s">
        <v>19</v>
      </c>
      <c r="B22" s="539" t="s">
        <v>245</v>
      </c>
      <c r="C22" s="612"/>
      <c r="D22" s="612">
        <v>17000</v>
      </c>
      <c r="E22" s="623"/>
      <c r="F22" s="539" t="s">
        <v>162</v>
      </c>
      <c r="G22" s="623"/>
      <c r="H22" s="638"/>
      <c r="I22" s="639"/>
      <c r="J22" s="677"/>
    </row>
    <row r="23" spans="1:10" ht="12.75" customHeight="1">
      <c r="A23" s="533" t="s">
        <v>20</v>
      </c>
      <c r="B23" s="539" t="s">
        <v>318</v>
      </c>
      <c r="C23" s="612"/>
      <c r="D23" s="612"/>
      <c r="E23" s="623"/>
      <c r="F23" s="540" t="s">
        <v>283</v>
      </c>
      <c r="G23" s="624"/>
      <c r="H23" s="636"/>
      <c r="I23" s="639"/>
      <c r="J23" s="677"/>
    </row>
    <row r="24" spans="1:10" ht="27" customHeight="1">
      <c r="A24" s="533" t="s">
        <v>21</v>
      </c>
      <c r="B24" s="539" t="s">
        <v>319</v>
      </c>
      <c r="C24" s="612"/>
      <c r="D24" s="612"/>
      <c r="E24" s="623"/>
      <c r="F24" s="539" t="s">
        <v>321</v>
      </c>
      <c r="G24" s="623"/>
      <c r="H24" s="638"/>
      <c r="I24" s="639"/>
      <c r="J24" s="677"/>
    </row>
    <row r="25" spans="1:10" ht="24" customHeight="1">
      <c r="A25" s="534" t="s">
        <v>22</v>
      </c>
      <c r="B25" s="540" t="s">
        <v>248</v>
      </c>
      <c r="C25" s="613"/>
      <c r="D25" s="613"/>
      <c r="E25" s="624"/>
      <c r="F25" s="525" t="s">
        <v>284</v>
      </c>
      <c r="G25" s="640"/>
      <c r="H25" s="607"/>
      <c r="I25" s="637"/>
      <c r="J25" s="677"/>
    </row>
    <row r="26" spans="1:10" ht="12.75" customHeight="1">
      <c r="A26" s="533" t="s">
        <v>23</v>
      </c>
      <c r="B26" s="539" t="s">
        <v>249</v>
      </c>
      <c r="C26" s="612"/>
      <c r="D26" s="612"/>
      <c r="E26" s="623"/>
      <c r="F26" s="526" t="s">
        <v>285</v>
      </c>
      <c r="G26" s="616"/>
      <c r="H26" s="608"/>
      <c r="I26" s="639"/>
      <c r="J26" s="677"/>
    </row>
    <row r="27" spans="1:10" ht="12.75" customHeight="1">
      <c r="A27" s="527" t="s">
        <v>24</v>
      </c>
      <c r="B27" s="93"/>
      <c r="C27" s="605"/>
      <c r="D27" s="605"/>
      <c r="E27" s="625"/>
      <c r="F27" s="525" t="s">
        <v>116</v>
      </c>
      <c r="G27" s="615"/>
      <c r="H27" s="629"/>
      <c r="I27" s="641"/>
      <c r="J27" s="677"/>
    </row>
    <row r="28" spans="1:10" ht="12.75" customHeight="1">
      <c r="A28" s="535" t="s">
        <v>25</v>
      </c>
      <c r="B28" s="75"/>
      <c r="C28" s="609"/>
      <c r="D28" s="609"/>
      <c r="E28" s="626"/>
      <c r="F28" s="75"/>
      <c r="G28" s="619"/>
      <c r="H28" s="632"/>
      <c r="I28" s="642"/>
      <c r="J28" s="677"/>
    </row>
    <row r="29" spans="1:10" ht="12.75" customHeight="1" thickBot="1">
      <c r="A29" s="536" t="s">
        <v>26</v>
      </c>
      <c r="B29" s="66"/>
      <c r="C29" s="614"/>
      <c r="D29" s="614"/>
      <c r="E29" s="627"/>
      <c r="F29" s="66"/>
      <c r="G29" s="643"/>
      <c r="H29" s="644"/>
      <c r="I29" s="645"/>
      <c r="J29" s="677"/>
    </row>
    <row r="30" spans="1:10" ht="15.75" customHeight="1" thickBot="1">
      <c r="A30" s="530" t="s">
        <v>27</v>
      </c>
      <c r="B30" s="103" t="s">
        <v>328</v>
      </c>
      <c r="C30" s="620">
        <f>SUM(C21:C29)</f>
        <v>0</v>
      </c>
      <c r="D30" s="620">
        <f>SUM(D21:D29)</f>
        <v>17000</v>
      </c>
      <c r="E30" s="620">
        <f>SUM(E21:E29)</f>
        <v>0</v>
      </c>
      <c r="F30" s="103" t="s">
        <v>329</v>
      </c>
      <c r="G30" s="620">
        <f>SUM(G19:G29)</f>
        <v>0</v>
      </c>
      <c r="H30" s="646">
        <f>SUM(H19:H29)</f>
        <v>0</v>
      </c>
      <c r="I30" s="647">
        <f>SUM(I19:I29)</f>
        <v>0</v>
      </c>
      <c r="J30" s="677"/>
    </row>
    <row r="31" spans="1:10" ht="21.75" thickBot="1">
      <c r="A31" s="530" t="s">
        <v>28</v>
      </c>
      <c r="B31" s="103" t="s">
        <v>546</v>
      </c>
      <c r="C31" s="620">
        <f>+C18+C19+C20+C30</f>
        <v>329139</v>
      </c>
      <c r="D31" s="620">
        <f>+D18+D19+D20+D30</f>
        <v>393923</v>
      </c>
      <c r="E31" s="620">
        <f>+E18+E19+E20+E30</f>
        <v>383032</v>
      </c>
      <c r="F31" s="103" t="s">
        <v>548</v>
      </c>
      <c r="G31" s="620">
        <f>+G18+G30</f>
        <v>361270</v>
      </c>
      <c r="H31" s="620">
        <f>+H18+H30</f>
        <v>388318</v>
      </c>
      <c r="I31" s="635">
        <f>+I18+I30</f>
        <v>376779</v>
      </c>
      <c r="J31" s="677"/>
    </row>
    <row r="32" spans="1:10" ht="15.75" customHeight="1" thickBot="1">
      <c r="A32" s="530" t="s">
        <v>29</v>
      </c>
      <c r="B32" s="103" t="s">
        <v>538</v>
      </c>
      <c r="C32" s="628">
        <v>-864</v>
      </c>
      <c r="D32" s="628"/>
      <c r="E32" s="628">
        <v>-2594</v>
      </c>
      <c r="F32" s="103" t="s">
        <v>542</v>
      </c>
      <c r="G32" s="628"/>
      <c r="H32" s="648"/>
      <c r="I32" s="649">
        <v>-9337</v>
      </c>
      <c r="J32" s="677"/>
    </row>
    <row r="33" spans="1:10" ht="18" customHeight="1" thickBot="1">
      <c r="A33" s="530" t="s">
        <v>30</v>
      </c>
      <c r="B33" s="541" t="s">
        <v>547</v>
      </c>
      <c r="C33" s="620">
        <f>+C31+C32</f>
        <v>328275</v>
      </c>
      <c r="D33" s="620">
        <f>+D31+D32</f>
        <v>393923</v>
      </c>
      <c r="E33" s="620">
        <f>+E31+E32</f>
        <v>380438</v>
      </c>
      <c r="F33" s="541" t="s">
        <v>549</v>
      </c>
      <c r="G33" s="620">
        <f>+G31+G32</f>
        <v>361270</v>
      </c>
      <c r="H33" s="620">
        <f>+H31+H32</f>
        <v>388318</v>
      </c>
      <c r="I33" s="635">
        <f>+I31+I32</f>
        <v>367442</v>
      </c>
      <c r="J33" s="677"/>
    </row>
    <row r="34" spans="1:10" ht="18" customHeight="1" thickBot="1">
      <c r="A34" s="530" t="s">
        <v>31</v>
      </c>
      <c r="B34" s="103" t="s">
        <v>170</v>
      </c>
      <c r="C34" s="620">
        <f>IF(((G18-C18)&gt;0),G18-C18,"----")</f>
        <v>38794</v>
      </c>
      <c r="D34" s="620">
        <f>IF(((H18-D18)&gt;0),H18-D18,"----")</f>
        <v>19758</v>
      </c>
      <c r="E34" s="620">
        <f>IF(((I18-E18)&gt;0),I18-E18,"----")</f>
        <v>2110</v>
      </c>
      <c r="F34" s="103" t="s">
        <v>171</v>
      </c>
      <c r="G34" s="620" t="str">
        <f>IF(((C18-G18)&gt;0),C18-G18,"----")</f>
        <v>----</v>
      </c>
      <c r="H34" s="646" t="str">
        <f>IF(((D18-H18)&gt;0),D18-H18,"----")</f>
        <v>----</v>
      </c>
      <c r="I34" s="647" t="str">
        <f>IF(((E18-I18)&gt;0),E18-I18,"----")</f>
        <v>----</v>
      </c>
      <c r="J34" s="677"/>
    </row>
    <row r="35" spans="1:10" ht="18" customHeight="1" thickBot="1">
      <c r="A35" s="530" t="s">
        <v>119</v>
      </c>
      <c r="B35" s="103" t="s">
        <v>550</v>
      </c>
      <c r="C35" s="620">
        <f>IF(((G33-C33)&gt;0),G33-C33,"----")</f>
        <v>32995</v>
      </c>
      <c r="D35" s="620" t="str">
        <f>IF(((H33-D33)&gt;0),H33-D33,"----")</f>
        <v>----</v>
      </c>
      <c r="E35" s="620" t="str">
        <f>IF(((I33-E33)&gt;0),I33-E33,"----")</f>
        <v>----</v>
      </c>
      <c r="F35" s="103" t="s">
        <v>551</v>
      </c>
      <c r="G35" s="620" t="str">
        <f>IF(((C33-G33)&gt;0),C33-G33,"----")</f>
        <v>----</v>
      </c>
      <c r="H35" s="620">
        <f>IF(((D33-H33)&gt;0),D33-H33,"----")</f>
        <v>5605</v>
      </c>
      <c r="I35" s="635">
        <f>IF(((E33-I33)&gt;0),E33-I33,"----")</f>
        <v>12996</v>
      </c>
      <c r="J35" s="677"/>
    </row>
    <row r="37" spans="2:4" ht="15.75">
      <c r="B37" s="100"/>
      <c r="C37" s="100"/>
      <c r="D37" s="100"/>
    </row>
  </sheetData>
  <sheetProtection/>
  <mergeCells count="2">
    <mergeCell ref="A3:A4"/>
    <mergeCell ref="J1:J3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4" r:id="rId1"/>
  <headerFooter alignWithMargins="0">
    <oddHeader>&amp;R&amp;"Times New Roman CE,Félkövér dőlt"&amp;11 2.1. melléklet a ......./2013.(III.26.)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C1">
      <selection activeCell="O12" sqref="O12"/>
    </sheetView>
  </sheetViews>
  <sheetFormatPr defaultColWidth="9.00390625" defaultRowHeight="12.75"/>
  <cols>
    <col min="1" max="1" width="6.875" style="60" customWidth="1"/>
    <col min="2" max="2" width="40.125" style="61" customWidth="1"/>
    <col min="3" max="4" width="11.625" style="61" customWidth="1"/>
    <col min="5" max="5" width="11.625" style="60" customWidth="1"/>
    <col min="6" max="6" width="38.625" style="60" customWidth="1"/>
    <col min="7" max="9" width="11.625" style="60" customWidth="1"/>
    <col min="10" max="16384" width="9.375" style="60" customWidth="1"/>
  </cols>
  <sheetData>
    <row r="1" spans="2:10" ht="39.75" customHeight="1">
      <c r="B1" s="58" t="s">
        <v>166</v>
      </c>
      <c r="C1" s="58"/>
      <c r="D1" s="58"/>
      <c r="E1" s="59"/>
      <c r="F1" s="59"/>
      <c r="G1" s="59"/>
      <c r="H1" s="59"/>
      <c r="I1" s="59"/>
      <c r="J1" s="677" t="s">
        <v>601</v>
      </c>
    </row>
    <row r="2" spans="9:10" ht="14.25" thickBot="1">
      <c r="I2" s="62" t="s">
        <v>55</v>
      </c>
      <c r="J2" s="677"/>
    </row>
    <row r="3" spans="1:10" ht="24" customHeight="1" thickBot="1">
      <c r="A3" s="678" t="s">
        <v>65</v>
      </c>
      <c r="B3" s="513" t="s">
        <v>43</v>
      </c>
      <c r="C3" s="514"/>
      <c r="D3" s="514"/>
      <c r="E3" s="515"/>
      <c r="F3" s="513" t="s">
        <v>49</v>
      </c>
      <c r="G3" s="516"/>
      <c r="H3" s="516"/>
      <c r="I3" s="517"/>
      <c r="J3" s="677"/>
    </row>
    <row r="4" spans="1:10" s="63" customFormat="1" ht="35.25" customHeight="1" thickBot="1">
      <c r="A4" s="679"/>
      <c r="B4" s="158" t="s">
        <v>56</v>
      </c>
      <c r="C4" s="518" t="s">
        <v>388</v>
      </c>
      <c r="D4" s="518" t="s">
        <v>387</v>
      </c>
      <c r="E4" s="159" t="s">
        <v>389</v>
      </c>
      <c r="F4" s="158" t="s">
        <v>56</v>
      </c>
      <c r="G4" s="159" t="s">
        <v>388</v>
      </c>
      <c r="H4" s="518" t="s">
        <v>387</v>
      </c>
      <c r="I4" s="282" t="s">
        <v>389</v>
      </c>
      <c r="J4" s="677"/>
    </row>
    <row r="5" spans="1:10" s="63" customFormat="1" ht="12" customHeight="1" thickBot="1">
      <c r="A5" s="519">
        <v>1</v>
      </c>
      <c r="B5" s="520">
        <v>2</v>
      </c>
      <c r="C5" s="522">
        <v>3</v>
      </c>
      <c r="D5" s="521">
        <v>4</v>
      </c>
      <c r="E5" s="522">
        <v>5</v>
      </c>
      <c r="F5" s="520">
        <v>6</v>
      </c>
      <c r="G5" s="522">
        <v>7</v>
      </c>
      <c r="H5" s="523">
        <v>8</v>
      </c>
      <c r="I5" s="524">
        <v>9</v>
      </c>
      <c r="J5" s="677"/>
    </row>
    <row r="6" spans="1:10" ht="12.75" customHeight="1">
      <c r="A6" s="542" t="s">
        <v>3</v>
      </c>
      <c r="B6" s="525" t="s">
        <v>66</v>
      </c>
      <c r="C6" s="615">
        <v>200</v>
      </c>
      <c r="D6" s="605"/>
      <c r="E6" s="615"/>
      <c r="F6" s="525" t="s">
        <v>260</v>
      </c>
      <c r="G6" s="615">
        <v>12804</v>
      </c>
      <c r="H6" s="629">
        <v>2550</v>
      </c>
      <c r="I6" s="630">
        <v>730</v>
      </c>
      <c r="J6" s="677"/>
    </row>
    <row r="7" spans="1:10" ht="12.75" customHeight="1">
      <c r="A7" s="543" t="s">
        <v>4</v>
      </c>
      <c r="B7" s="526" t="s">
        <v>322</v>
      </c>
      <c r="C7" s="616">
        <v>7675</v>
      </c>
      <c r="D7" s="606">
        <v>7500</v>
      </c>
      <c r="E7" s="616">
        <v>8215</v>
      </c>
      <c r="F7" s="526" t="s">
        <v>261</v>
      </c>
      <c r="G7" s="616">
        <v>36365</v>
      </c>
      <c r="H7" s="608">
        <v>13748</v>
      </c>
      <c r="I7" s="631">
        <v>6236</v>
      </c>
      <c r="J7" s="677"/>
    </row>
    <row r="8" spans="1:10" ht="12.75" customHeight="1">
      <c r="A8" s="543" t="s">
        <v>5</v>
      </c>
      <c r="B8" s="526" t="s">
        <v>157</v>
      </c>
      <c r="C8" s="616">
        <v>70</v>
      </c>
      <c r="D8" s="606">
        <v>62</v>
      </c>
      <c r="E8" s="616">
        <v>62</v>
      </c>
      <c r="F8" s="526" t="s">
        <v>262</v>
      </c>
      <c r="G8" s="616"/>
      <c r="H8" s="608"/>
      <c r="I8" s="631"/>
      <c r="J8" s="677"/>
    </row>
    <row r="9" spans="1:10" ht="12.75" customHeight="1">
      <c r="A9" s="543" t="s">
        <v>6</v>
      </c>
      <c r="B9" s="526" t="s">
        <v>203</v>
      </c>
      <c r="C9" s="616"/>
      <c r="D9" s="606"/>
      <c r="E9" s="616"/>
      <c r="F9" s="526" t="s">
        <v>263</v>
      </c>
      <c r="G9" s="616"/>
      <c r="H9" s="608"/>
      <c r="I9" s="631"/>
      <c r="J9" s="677"/>
    </row>
    <row r="10" spans="1:10" ht="26.25" customHeight="1">
      <c r="A10" s="543" t="s">
        <v>7</v>
      </c>
      <c r="B10" s="526" t="s">
        <v>47</v>
      </c>
      <c r="C10" s="616"/>
      <c r="D10" s="606">
        <v>605</v>
      </c>
      <c r="E10" s="616">
        <v>605</v>
      </c>
      <c r="F10" s="526" t="s">
        <v>324</v>
      </c>
      <c r="G10" s="616"/>
      <c r="H10" s="608">
        <v>12886</v>
      </c>
      <c r="I10" s="631">
        <v>12798</v>
      </c>
      <c r="J10" s="677"/>
    </row>
    <row r="11" spans="1:10" ht="26.25" customHeight="1">
      <c r="A11" s="543" t="s">
        <v>8</v>
      </c>
      <c r="B11" s="526" t="s">
        <v>141</v>
      </c>
      <c r="C11" s="616"/>
      <c r="D11" s="608"/>
      <c r="E11" s="617"/>
      <c r="F11" s="526" t="s">
        <v>325</v>
      </c>
      <c r="G11" s="616"/>
      <c r="H11" s="608"/>
      <c r="I11" s="631"/>
      <c r="J11" s="677"/>
    </row>
    <row r="12" spans="1:10" ht="12.75" customHeight="1">
      <c r="A12" s="543" t="s">
        <v>9</v>
      </c>
      <c r="B12" s="526" t="s">
        <v>104</v>
      </c>
      <c r="C12" s="616"/>
      <c r="D12" s="606"/>
      <c r="E12" s="616"/>
      <c r="F12" s="526" t="s">
        <v>270</v>
      </c>
      <c r="G12" s="616">
        <v>0</v>
      </c>
      <c r="H12" s="608">
        <v>605</v>
      </c>
      <c r="I12" s="631">
        <v>605</v>
      </c>
      <c r="J12" s="677"/>
    </row>
    <row r="13" spans="1:10" ht="12.75" customHeight="1">
      <c r="A13" s="543" t="s">
        <v>10</v>
      </c>
      <c r="B13" s="526" t="s">
        <v>323</v>
      </c>
      <c r="C13" s="616"/>
      <c r="D13" s="606">
        <v>25</v>
      </c>
      <c r="E13" s="616">
        <v>27</v>
      </c>
      <c r="F13" s="539" t="s">
        <v>35</v>
      </c>
      <c r="G13" s="623"/>
      <c r="H13" s="623"/>
      <c r="I13" s="653"/>
      <c r="J13" s="677"/>
    </row>
    <row r="14" spans="1:10" ht="12.75" customHeight="1">
      <c r="A14" s="543" t="s">
        <v>11</v>
      </c>
      <c r="B14" s="526" t="s">
        <v>156</v>
      </c>
      <c r="C14" s="616">
        <v>41120</v>
      </c>
      <c r="D14" s="608">
        <v>16627</v>
      </c>
      <c r="E14" s="617">
        <v>16627</v>
      </c>
      <c r="F14" s="65"/>
      <c r="G14" s="616"/>
      <c r="H14" s="616"/>
      <c r="I14" s="653"/>
      <c r="J14" s="677"/>
    </row>
    <row r="15" spans="1:10" ht="12.75" customHeight="1" thickBot="1">
      <c r="A15" s="543" t="s">
        <v>12</v>
      </c>
      <c r="B15" s="65"/>
      <c r="C15" s="616"/>
      <c r="D15" s="608"/>
      <c r="E15" s="631"/>
      <c r="F15" s="65"/>
      <c r="G15" s="616"/>
      <c r="H15" s="616"/>
      <c r="I15" s="653"/>
      <c r="J15" s="677"/>
    </row>
    <row r="16" spans="1:10" ht="15.75" customHeight="1" thickBot="1">
      <c r="A16" s="544" t="s">
        <v>13</v>
      </c>
      <c r="B16" s="103" t="s">
        <v>146</v>
      </c>
      <c r="C16" s="620">
        <f>SUM(C6:C15)</f>
        <v>49065</v>
      </c>
      <c r="D16" s="620">
        <f>SUM(D6:D15)</f>
        <v>24819</v>
      </c>
      <c r="E16" s="620">
        <f>SUM(E6:E15)</f>
        <v>25536</v>
      </c>
      <c r="F16" s="103" t="s">
        <v>147</v>
      </c>
      <c r="G16" s="620">
        <f>SUM(G6:G15)</f>
        <v>49169</v>
      </c>
      <c r="H16" s="620">
        <f>SUM(H6:H15)</f>
        <v>29789</v>
      </c>
      <c r="I16" s="647">
        <f>SUM(I6:I15)</f>
        <v>20369</v>
      </c>
      <c r="J16" s="677"/>
    </row>
    <row r="17" spans="1:10" ht="12.75" customHeight="1">
      <c r="A17" s="545" t="s">
        <v>14</v>
      </c>
      <c r="B17" s="537" t="s">
        <v>167</v>
      </c>
      <c r="C17" s="621"/>
      <c r="D17" s="610"/>
      <c r="E17" s="650"/>
      <c r="F17" s="539" t="s">
        <v>281</v>
      </c>
      <c r="G17" s="625"/>
      <c r="H17" s="625"/>
      <c r="I17" s="654"/>
      <c r="J17" s="677"/>
    </row>
    <row r="18" spans="1:10" ht="12.75" customHeight="1">
      <c r="A18" s="543" t="s">
        <v>15</v>
      </c>
      <c r="B18" s="539" t="s">
        <v>244</v>
      </c>
      <c r="C18" s="623"/>
      <c r="D18" s="612"/>
      <c r="E18" s="623"/>
      <c r="F18" s="539" t="s">
        <v>287</v>
      </c>
      <c r="G18" s="623"/>
      <c r="H18" s="623"/>
      <c r="I18" s="655"/>
      <c r="J18" s="677"/>
    </row>
    <row r="19" spans="1:10" ht="12.75" customHeight="1">
      <c r="A19" s="543" t="s">
        <v>16</v>
      </c>
      <c r="B19" s="539" t="s">
        <v>158</v>
      </c>
      <c r="C19" s="623"/>
      <c r="D19" s="612"/>
      <c r="E19" s="623"/>
      <c r="F19" s="539" t="s">
        <v>161</v>
      </c>
      <c r="G19" s="623"/>
      <c r="H19" s="623"/>
      <c r="I19" s="655"/>
      <c r="J19" s="677"/>
    </row>
    <row r="20" spans="1:10" ht="12.75" customHeight="1">
      <c r="A20" s="543" t="s">
        <v>17</v>
      </c>
      <c r="B20" s="539" t="s">
        <v>159</v>
      </c>
      <c r="C20" s="623"/>
      <c r="D20" s="612"/>
      <c r="E20" s="623"/>
      <c r="F20" s="539" t="s">
        <v>162</v>
      </c>
      <c r="G20" s="623"/>
      <c r="H20" s="623"/>
      <c r="I20" s="655"/>
      <c r="J20" s="677"/>
    </row>
    <row r="21" spans="1:10" ht="12.75" customHeight="1">
      <c r="A21" s="543" t="s">
        <v>18</v>
      </c>
      <c r="B21" s="539" t="s">
        <v>246</v>
      </c>
      <c r="C21" s="623"/>
      <c r="D21" s="612"/>
      <c r="E21" s="623"/>
      <c r="F21" s="540" t="s">
        <v>283</v>
      </c>
      <c r="G21" s="624"/>
      <c r="H21" s="624"/>
      <c r="I21" s="655"/>
      <c r="J21" s="677"/>
    </row>
    <row r="22" spans="1:10" ht="26.25" customHeight="1">
      <c r="A22" s="543" t="s">
        <v>19</v>
      </c>
      <c r="B22" s="540" t="s">
        <v>326</v>
      </c>
      <c r="C22" s="624"/>
      <c r="D22" s="613"/>
      <c r="E22" s="623"/>
      <c r="F22" s="539" t="s">
        <v>288</v>
      </c>
      <c r="G22" s="623"/>
      <c r="H22" s="623"/>
      <c r="I22" s="655"/>
      <c r="J22" s="677"/>
    </row>
    <row r="23" spans="1:10" ht="12.75" customHeight="1">
      <c r="A23" s="543" t="s">
        <v>20</v>
      </c>
      <c r="B23" s="539" t="s">
        <v>248</v>
      </c>
      <c r="C23" s="623"/>
      <c r="D23" s="612"/>
      <c r="E23" s="623"/>
      <c r="F23" s="525" t="s">
        <v>285</v>
      </c>
      <c r="G23" s="615"/>
      <c r="H23" s="615"/>
      <c r="I23" s="655"/>
      <c r="J23" s="677"/>
    </row>
    <row r="24" spans="1:10" ht="12.75" customHeight="1">
      <c r="A24" s="543" t="s">
        <v>21</v>
      </c>
      <c r="B24" s="525" t="s">
        <v>253</v>
      </c>
      <c r="C24" s="615"/>
      <c r="D24" s="605"/>
      <c r="E24" s="623"/>
      <c r="F24" s="526" t="s">
        <v>289</v>
      </c>
      <c r="G24" s="616"/>
      <c r="H24" s="616"/>
      <c r="I24" s="655"/>
      <c r="J24" s="677"/>
    </row>
    <row r="25" spans="1:10" ht="12.75" customHeight="1">
      <c r="A25" s="543" t="s">
        <v>22</v>
      </c>
      <c r="B25" s="75"/>
      <c r="C25" s="619"/>
      <c r="D25" s="609"/>
      <c r="E25" s="623"/>
      <c r="F25" s="93"/>
      <c r="G25" s="615"/>
      <c r="H25" s="615"/>
      <c r="I25" s="655"/>
      <c r="J25" s="677"/>
    </row>
    <row r="26" spans="1:10" ht="12.75" customHeight="1" thickBot="1">
      <c r="A26" s="546" t="s">
        <v>23</v>
      </c>
      <c r="B26" s="66"/>
      <c r="C26" s="619"/>
      <c r="D26" s="609"/>
      <c r="E26" s="626"/>
      <c r="F26" s="75"/>
      <c r="G26" s="619"/>
      <c r="H26" s="619"/>
      <c r="I26" s="656"/>
      <c r="J26" s="677"/>
    </row>
    <row r="27" spans="1:10" ht="15.75" customHeight="1" thickBot="1">
      <c r="A27" s="544" t="s">
        <v>24</v>
      </c>
      <c r="B27" s="103" t="s">
        <v>552</v>
      </c>
      <c r="C27" s="620">
        <f>SUM(C18:C26)</f>
        <v>0</v>
      </c>
      <c r="D27" s="620">
        <f>SUM(D18:D26)</f>
        <v>0</v>
      </c>
      <c r="E27" s="620">
        <f>SUM(E18:E26)</f>
        <v>0</v>
      </c>
      <c r="F27" s="103" t="s">
        <v>553</v>
      </c>
      <c r="G27" s="657">
        <f>SUM(G17:G26)</f>
        <v>0</v>
      </c>
      <c r="H27" s="657">
        <f>SUM(H17:H26)</f>
        <v>0</v>
      </c>
      <c r="I27" s="658">
        <f>SUM(I17:I26)</f>
        <v>0</v>
      </c>
      <c r="J27" s="677"/>
    </row>
    <row r="28" spans="1:10" ht="22.5" customHeight="1" thickBot="1">
      <c r="A28" s="544" t="s">
        <v>25</v>
      </c>
      <c r="B28" s="103" t="s">
        <v>554</v>
      </c>
      <c r="C28" s="620">
        <f>+C16+C17+C27</f>
        <v>49065</v>
      </c>
      <c r="D28" s="620">
        <f>+D16+D17+D27</f>
        <v>24819</v>
      </c>
      <c r="E28" s="620">
        <f>+E16+E17+E27</f>
        <v>25536</v>
      </c>
      <c r="F28" s="103" t="s">
        <v>556</v>
      </c>
      <c r="G28" s="620">
        <f>+G16+G27</f>
        <v>49169</v>
      </c>
      <c r="H28" s="620">
        <f>+H16+H27</f>
        <v>29789</v>
      </c>
      <c r="I28" s="647">
        <f>+I16+I27</f>
        <v>20369</v>
      </c>
      <c r="J28" s="677"/>
    </row>
    <row r="29" spans="1:10" ht="15.75" customHeight="1" thickBot="1">
      <c r="A29" s="544" t="s">
        <v>26</v>
      </c>
      <c r="B29" s="547" t="s">
        <v>538</v>
      </c>
      <c r="C29" s="651"/>
      <c r="D29" s="651"/>
      <c r="E29" s="651"/>
      <c r="F29" s="547" t="s">
        <v>542</v>
      </c>
      <c r="G29" s="651"/>
      <c r="H29" s="651"/>
      <c r="I29" s="659"/>
      <c r="J29" s="677"/>
    </row>
    <row r="30" spans="1:10" ht="15.75" customHeight="1" thickBot="1">
      <c r="A30" s="544" t="s">
        <v>27</v>
      </c>
      <c r="B30" s="547" t="s">
        <v>555</v>
      </c>
      <c r="C30" s="652">
        <f>+C28+C29</f>
        <v>49065</v>
      </c>
      <c r="D30" s="652">
        <f>+D28+D29</f>
        <v>24819</v>
      </c>
      <c r="E30" s="652">
        <f>+E28+E29</f>
        <v>25536</v>
      </c>
      <c r="F30" s="547" t="s">
        <v>557</v>
      </c>
      <c r="G30" s="652">
        <f>+G28+G29</f>
        <v>49169</v>
      </c>
      <c r="H30" s="652">
        <f>+H28+H29</f>
        <v>29789</v>
      </c>
      <c r="I30" s="660">
        <f>+I28+I29</f>
        <v>20369</v>
      </c>
      <c r="J30" s="677"/>
    </row>
    <row r="31" spans="1:10" ht="15.75" customHeight="1" thickBot="1">
      <c r="A31" s="544" t="s">
        <v>28</v>
      </c>
      <c r="B31" s="547" t="s">
        <v>170</v>
      </c>
      <c r="C31" s="652">
        <f>IF(((G16-C16)&gt;0),G16-C16,"----")</f>
        <v>104</v>
      </c>
      <c r="D31" s="652">
        <f>IF(((H16-D16)&gt;0),H16-D16,"----")</f>
        <v>4970</v>
      </c>
      <c r="E31" s="652" t="str">
        <f>IF(((I16-E16)&gt;0),I16-E16,"----")</f>
        <v>----</v>
      </c>
      <c r="F31" s="547" t="s">
        <v>171</v>
      </c>
      <c r="G31" s="652" t="str">
        <f>IF(((C16-G16)&gt;0),C16-G16,"----")</f>
        <v>----</v>
      </c>
      <c r="H31" s="652" t="str">
        <f>IF(((D16-H16)&gt;0),D16-H16,"----")</f>
        <v>----</v>
      </c>
      <c r="I31" s="661">
        <f>IF(((E16-I16)&gt;0),E16-I16,"----")</f>
        <v>5167</v>
      </c>
      <c r="J31" s="677"/>
    </row>
    <row r="32" spans="1:10" ht="13.5" thickBot="1">
      <c r="A32" s="544" t="s">
        <v>29</v>
      </c>
      <c r="B32" s="547" t="s">
        <v>550</v>
      </c>
      <c r="C32" s="652">
        <f>IF(((G30-C30)&gt;0),G30-C30,"----")</f>
        <v>104</v>
      </c>
      <c r="D32" s="652">
        <f>IF(((H30-D30)&gt;0),H30-D30,"----")</f>
        <v>4970</v>
      </c>
      <c r="E32" s="652" t="str">
        <f>IF(((I30-E30)&gt;0),I30-E30,"----")</f>
        <v>----</v>
      </c>
      <c r="F32" s="547" t="s">
        <v>551</v>
      </c>
      <c r="G32" s="652" t="str">
        <f>IF(((C30-G30)&gt;0),C30-G30,"----")</f>
        <v>----</v>
      </c>
      <c r="H32" s="652" t="str">
        <f>IF(((D30-H30)&gt;0),D30-H30,"----")</f>
        <v>----</v>
      </c>
      <c r="I32" s="660">
        <f>IF(((E30-I30)&gt;0),E30-I30,"----")</f>
        <v>5167</v>
      </c>
      <c r="J32" s="677"/>
    </row>
    <row r="33" ht="12.75">
      <c r="J33" s="133"/>
    </row>
    <row r="34" spans="2:10" ht="15.75">
      <c r="B34" s="100"/>
      <c r="C34" s="100"/>
      <c r="D34" s="100"/>
      <c r="J34" s="133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  <headerFooter alignWithMargins="0">
    <oddHeader>&amp;R2.2. melléklet a ....../2013.(III.26.)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549" customWidth="1"/>
    <col min="2" max="2" width="13.875" style="549" customWidth="1"/>
    <col min="3" max="3" width="66.125" style="549" customWidth="1"/>
    <col min="4" max="5" width="13.875" style="549" customWidth="1"/>
    <col min="6" max="16384" width="9.375" style="549" customWidth="1"/>
  </cols>
  <sheetData>
    <row r="1" spans="1:5" ht="18.75">
      <c r="A1" s="548" t="s">
        <v>390</v>
      </c>
      <c r="B1" s="548"/>
      <c r="E1" s="550" t="s">
        <v>155</v>
      </c>
    </row>
    <row r="3" spans="1:5" ht="12.75">
      <c r="A3" s="551"/>
      <c r="B3" s="552"/>
      <c r="D3" s="553"/>
      <c r="E3" s="554"/>
    </row>
    <row r="4" spans="1:5" ht="15.75">
      <c r="A4" s="555" t="s">
        <v>399</v>
      </c>
      <c r="B4" s="556"/>
      <c r="D4" s="553"/>
      <c r="E4" s="554"/>
    </row>
    <row r="5" spans="1:5" ht="12.75">
      <c r="A5" s="551"/>
      <c r="B5" s="552"/>
      <c r="D5" s="553"/>
      <c r="E5" s="554"/>
    </row>
    <row r="6" spans="1:5" ht="12.75">
      <c r="A6" s="557" t="s">
        <v>420</v>
      </c>
      <c r="B6" s="554">
        <f>+'1.sz.mell.'!D54</f>
        <v>392744</v>
      </c>
      <c r="C6" s="557" t="s">
        <v>408</v>
      </c>
      <c r="D6" s="553">
        <f>+'2.1.sz.mell  '!D18+'2.2.sz.mell  '!D16</f>
        <v>393379</v>
      </c>
      <c r="E6" s="554">
        <f aca="true" t="shared" si="0" ref="E6:E27">+B6-D6</f>
        <v>-635</v>
      </c>
    </row>
    <row r="7" spans="1:5" ht="12.75">
      <c r="A7" s="557" t="s">
        <v>391</v>
      </c>
      <c r="B7" s="554">
        <f>+'1.sz.mell.'!D58</f>
        <v>17000</v>
      </c>
      <c r="C7" s="557" t="s">
        <v>409</v>
      </c>
      <c r="D7" s="553">
        <f>+'2.1.sz.mell  '!D30+'2.2.sz.mell  '!D27</f>
        <v>17000</v>
      </c>
      <c r="E7" s="554">
        <f t="shared" si="0"/>
        <v>0</v>
      </c>
    </row>
    <row r="8" spans="1:5" ht="12.75">
      <c r="A8" s="557" t="s">
        <v>421</v>
      </c>
      <c r="B8" s="554">
        <f>+'1.sz.mell.'!D74</f>
        <v>418107</v>
      </c>
      <c r="C8" s="557" t="s">
        <v>410</v>
      </c>
      <c r="D8" s="553">
        <f>+'2.1.sz.mell  '!D33+'2.2.sz.mell  '!D28</f>
        <v>418742</v>
      </c>
      <c r="E8" s="554">
        <f t="shared" si="0"/>
        <v>-635</v>
      </c>
    </row>
    <row r="9" spans="1:5" ht="12.75">
      <c r="A9" s="551"/>
      <c r="B9" s="552"/>
      <c r="D9" s="553"/>
      <c r="E9" s="554"/>
    </row>
    <row r="10" spans="1:5" ht="14.25">
      <c r="A10" s="558" t="s">
        <v>400</v>
      </c>
      <c r="B10" s="559"/>
      <c r="D10" s="560"/>
      <c r="E10" s="554"/>
    </row>
    <row r="11" spans="1:5" ht="12.75">
      <c r="A11" s="551"/>
      <c r="B11" s="552"/>
      <c r="D11" s="560"/>
      <c r="E11" s="554"/>
    </row>
    <row r="12" spans="1:5" ht="12.75">
      <c r="A12" s="549" t="s">
        <v>422</v>
      </c>
      <c r="B12" s="554">
        <f>+'1.sz.mell.'!E54</f>
        <v>400205</v>
      </c>
      <c r="C12" s="549" t="s">
        <v>408</v>
      </c>
      <c r="D12" s="560">
        <f>+'2.1.sz.mell  '!E18+'2.2.sz.mell  '!E16</f>
        <v>400205</v>
      </c>
      <c r="E12" s="554">
        <f t="shared" si="0"/>
        <v>0</v>
      </c>
    </row>
    <row r="13" spans="1:5" ht="12.75">
      <c r="A13" s="549" t="s">
        <v>392</v>
      </c>
      <c r="B13" s="554">
        <f>+'1.sz.mell.'!E58</f>
        <v>0</v>
      </c>
      <c r="C13" s="549" t="s">
        <v>409</v>
      </c>
      <c r="D13" s="549">
        <f>+'2.1.sz.mell  '!E30+'2.2.sz.mell  '!E27</f>
        <v>0</v>
      </c>
      <c r="E13" s="554">
        <f t="shared" si="0"/>
        <v>0</v>
      </c>
    </row>
    <row r="14" spans="1:5" ht="12.75">
      <c r="A14" s="549" t="s">
        <v>423</v>
      </c>
      <c r="B14" s="554">
        <f>+'1.sz.mell.'!E74</f>
        <v>408568</v>
      </c>
      <c r="C14" s="549" t="s">
        <v>410</v>
      </c>
      <c r="D14" s="549">
        <f>+'2.1.sz.mell  '!E33+'2.2.sz.mell  '!E28</f>
        <v>405974</v>
      </c>
      <c r="E14" s="554">
        <f t="shared" si="0"/>
        <v>2594</v>
      </c>
    </row>
    <row r="15" spans="1:5" ht="12.75">
      <c r="A15" s="551"/>
      <c r="B15" s="552"/>
      <c r="E15" s="554"/>
    </row>
    <row r="16" spans="1:5" ht="12.75">
      <c r="A16" s="551"/>
      <c r="B16" s="552"/>
      <c r="E16" s="554"/>
    </row>
    <row r="17" spans="1:5" ht="15.75">
      <c r="A17" s="555" t="s">
        <v>401</v>
      </c>
      <c r="B17" s="556"/>
      <c r="E17" s="554"/>
    </row>
    <row r="18" spans="1:5" ht="12.75">
      <c r="A18" s="551"/>
      <c r="B18" s="552"/>
      <c r="E18" s="554"/>
    </row>
    <row r="19" spans="1:5" ht="12.75">
      <c r="A19" s="557" t="s">
        <v>393</v>
      </c>
      <c r="B19" s="554">
        <f>+'1.sz.mell.'!D114</f>
        <v>418107</v>
      </c>
      <c r="C19" s="557" t="s">
        <v>414</v>
      </c>
      <c r="D19" s="549">
        <f>+'2.1.sz.mell  '!H18+'2.2.sz.mell  '!H16</f>
        <v>418107</v>
      </c>
      <c r="E19" s="554">
        <f t="shared" si="0"/>
        <v>0</v>
      </c>
    </row>
    <row r="20" spans="1:5" ht="12.75">
      <c r="A20" s="557" t="s">
        <v>394</v>
      </c>
      <c r="B20" s="554">
        <f>+'1.sz.mell.'!D115</f>
        <v>0</v>
      </c>
      <c r="C20" s="557" t="s">
        <v>415</v>
      </c>
      <c r="D20" s="549">
        <f>+'2.1.sz.mell  '!H30+'2.2.sz.mell  '!H27</f>
        <v>0</v>
      </c>
      <c r="E20" s="554">
        <f t="shared" si="0"/>
        <v>0</v>
      </c>
    </row>
    <row r="21" spans="1:5" ht="12.75">
      <c r="A21" s="557" t="s">
        <v>395</v>
      </c>
      <c r="B21" s="554">
        <f>+'1.sz.mell.'!D134</f>
        <v>418107</v>
      </c>
      <c r="C21" s="557" t="s">
        <v>416</v>
      </c>
      <c r="D21" s="549">
        <f>+'2.1.sz.mell  '!H33+'2.2.sz.mell  '!H28</f>
        <v>418107</v>
      </c>
      <c r="E21" s="554">
        <f t="shared" si="0"/>
        <v>0</v>
      </c>
    </row>
    <row r="22" spans="1:5" ht="12.75">
      <c r="A22" s="551"/>
      <c r="B22" s="552"/>
      <c r="E22" s="554"/>
    </row>
    <row r="23" spans="1:5" ht="15.75">
      <c r="A23" s="555" t="s">
        <v>402</v>
      </c>
      <c r="B23" s="556"/>
      <c r="E23" s="554"/>
    </row>
    <row r="24" spans="1:5" ht="12.75">
      <c r="A24" s="551"/>
      <c r="B24" s="552"/>
      <c r="E24" s="554"/>
    </row>
    <row r="25" spans="1:5" ht="12.75">
      <c r="A25" s="557" t="s">
        <v>396</v>
      </c>
      <c r="B25" s="554">
        <f>+'1.sz.mell.'!E114</f>
        <v>397148</v>
      </c>
      <c r="C25" s="557" t="s">
        <v>417</v>
      </c>
      <c r="D25" s="549">
        <f>+'2.1.sz.mell  '!I18+'2.2.sz.mell  '!I16</f>
        <v>397148</v>
      </c>
      <c r="E25" s="554">
        <f t="shared" si="0"/>
        <v>0</v>
      </c>
    </row>
    <row r="26" spans="1:5" ht="12.75">
      <c r="A26" s="557" t="s">
        <v>397</v>
      </c>
      <c r="B26" s="554">
        <f>+'1.sz.mell.'!E115</f>
        <v>0</v>
      </c>
      <c r="C26" s="557" t="s">
        <v>418</v>
      </c>
      <c r="D26" s="549">
        <f>+'2.1.sz.mell  '!I30+'2.2.sz.mell  '!I27</f>
        <v>0</v>
      </c>
      <c r="E26" s="554">
        <f t="shared" si="0"/>
        <v>0</v>
      </c>
    </row>
    <row r="27" spans="1:5" ht="12.75">
      <c r="A27" s="557" t="s">
        <v>398</v>
      </c>
      <c r="B27" s="554">
        <f>+'1.sz.mell.'!E134</f>
        <v>397148</v>
      </c>
      <c r="C27" s="557" t="s">
        <v>419</v>
      </c>
      <c r="D27" s="549">
        <f>+'2.1.sz.mell  '!I33+'2.2.sz.mell  '!I28</f>
        <v>387811</v>
      </c>
      <c r="E27" s="554">
        <f t="shared" si="0"/>
        <v>9337</v>
      </c>
    </row>
  </sheetData>
  <sheetProtection sheet="1"/>
  <conditionalFormatting sqref="E3:E27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30" workbookViewId="0" topLeftCell="A1">
      <selection activeCell="E6" sqref="E6"/>
    </sheetView>
  </sheetViews>
  <sheetFormatPr defaultColWidth="9.00390625" defaultRowHeight="12.75"/>
  <cols>
    <col min="1" max="1" width="38.00390625" style="61" customWidth="1"/>
    <col min="2" max="6" width="15.50390625" style="60" customWidth="1"/>
    <col min="7" max="7" width="15.50390625" style="71" customWidth="1"/>
    <col min="8" max="9" width="12.875" style="60" customWidth="1"/>
    <col min="10" max="10" width="13.875" style="60" customWidth="1"/>
    <col min="11" max="16384" width="9.375" style="60" customWidth="1"/>
  </cols>
  <sheetData>
    <row r="1" spans="1:7" ht="35.25" customHeight="1" thickBot="1">
      <c r="A1" s="157"/>
      <c r="B1" s="71"/>
      <c r="C1" s="71"/>
      <c r="D1" s="71"/>
      <c r="E1" s="71"/>
      <c r="F1" s="680" t="s">
        <v>55</v>
      </c>
      <c r="G1" s="680"/>
    </row>
    <row r="2" spans="1:7" s="63" customFormat="1" ht="44.25" customHeight="1" thickBot="1">
      <c r="A2" s="158" t="s">
        <v>61</v>
      </c>
      <c r="B2" s="159" t="s">
        <v>62</v>
      </c>
      <c r="C2" s="159" t="s">
        <v>63</v>
      </c>
      <c r="D2" s="159" t="s">
        <v>333</v>
      </c>
      <c r="E2" s="159" t="s">
        <v>424</v>
      </c>
      <c r="F2" s="280" t="s">
        <v>425</v>
      </c>
      <c r="G2" s="282" t="s">
        <v>426</v>
      </c>
    </row>
    <row r="3" spans="1:7" s="71" customFormat="1" ht="12" customHeight="1" thickBot="1">
      <c r="A3" s="69">
        <v>1</v>
      </c>
      <c r="B3" s="70">
        <v>2</v>
      </c>
      <c r="C3" s="70">
        <v>3</v>
      </c>
      <c r="D3" s="70">
        <v>4</v>
      </c>
      <c r="E3" s="70">
        <v>5</v>
      </c>
      <c r="F3" s="283">
        <v>6</v>
      </c>
      <c r="G3" s="284" t="s">
        <v>427</v>
      </c>
    </row>
    <row r="4" spans="1:7" ht="15.75" customHeight="1">
      <c r="A4" s="65" t="s">
        <v>573</v>
      </c>
      <c r="B4" s="42">
        <v>1000</v>
      </c>
      <c r="C4" s="72">
        <v>2012</v>
      </c>
      <c r="D4" s="42"/>
      <c r="E4" s="42">
        <v>1000</v>
      </c>
      <c r="F4" s="64"/>
      <c r="G4" s="73">
        <f>+D4+F4</f>
        <v>0</v>
      </c>
    </row>
    <row r="5" spans="1:7" ht="15.75" customHeight="1">
      <c r="A5" s="65" t="s">
        <v>574</v>
      </c>
      <c r="B5" s="42">
        <v>1500</v>
      </c>
      <c r="C5" s="72">
        <v>2012</v>
      </c>
      <c r="D5" s="42"/>
      <c r="E5" s="42">
        <v>1500</v>
      </c>
      <c r="F5" s="64"/>
      <c r="G5" s="73">
        <f>+D5+F5</f>
        <v>0</v>
      </c>
    </row>
    <row r="6" spans="1:7" ht="15.75" customHeight="1">
      <c r="A6" s="65"/>
      <c r="B6" s="42"/>
      <c r="C6" s="72"/>
      <c r="D6" s="42"/>
      <c r="E6" s="42"/>
      <c r="F6" s="64"/>
      <c r="G6" s="73">
        <f aca="true" t="shared" si="0" ref="G6:G21">+D6+F6</f>
        <v>0</v>
      </c>
    </row>
    <row r="7" spans="1:7" ht="15.75" customHeight="1">
      <c r="A7" s="74"/>
      <c r="B7" s="42"/>
      <c r="C7" s="72"/>
      <c r="D7" s="42"/>
      <c r="E7" s="42"/>
      <c r="F7" s="64"/>
      <c r="G7" s="73">
        <f t="shared" si="0"/>
        <v>0</v>
      </c>
    </row>
    <row r="8" spans="1:7" ht="15.75" customHeight="1">
      <c r="A8" s="65"/>
      <c r="B8" s="42"/>
      <c r="C8" s="72"/>
      <c r="D8" s="42"/>
      <c r="E8" s="42"/>
      <c r="F8" s="64"/>
      <c r="G8" s="73">
        <f t="shared" si="0"/>
        <v>0</v>
      </c>
    </row>
    <row r="9" spans="1:7" ht="15.75" customHeight="1">
      <c r="A9" s="74"/>
      <c r="B9" s="42"/>
      <c r="C9" s="72"/>
      <c r="D9" s="42"/>
      <c r="E9" s="42"/>
      <c r="F9" s="64"/>
      <c r="G9" s="73">
        <f t="shared" si="0"/>
        <v>0</v>
      </c>
    </row>
    <row r="10" spans="1:7" ht="15.75" customHeight="1">
      <c r="A10" s="65"/>
      <c r="B10" s="42"/>
      <c r="C10" s="72"/>
      <c r="D10" s="42"/>
      <c r="E10" s="42"/>
      <c r="F10" s="64"/>
      <c r="G10" s="73">
        <f t="shared" si="0"/>
        <v>0</v>
      </c>
    </row>
    <row r="11" spans="1:7" ht="15.75" customHeight="1">
      <c r="A11" s="65"/>
      <c r="B11" s="42"/>
      <c r="C11" s="72"/>
      <c r="D11" s="42"/>
      <c r="E11" s="42"/>
      <c r="F11" s="64"/>
      <c r="G11" s="73">
        <f t="shared" si="0"/>
        <v>0</v>
      </c>
    </row>
    <row r="12" spans="1:7" ht="15.75" customHeight="1">
      <c r="A12" s="65"/>
      <c r="B12" s="42"/>
      <c r="C12" s="72"/>
      <c r="D12" s="42"/>
      <c r="E12" s="42"/>
      <c r="F12" s="64"/>
      <c r="G12" s="73">
        <f t="shared" si="0"/>
        <v>0</v>
      </c>
    </row>
    <row r="13" spans="1:7" ht="15.75" customHeight="1">
      <c r="A13" s="65"/>
      <c r="B13" s="42"/>
      <c r="C13" s="72"/>
      <c r="D13" s="42"/>
      <c r="E13" s="42"/>
      <c r="F13" s="64"/>
      <c r="G13" s="73">
        <f t="shared" si="0"/>
        <v>0</v>
      </c>
    </row>
    <row r="14" spans="1:7" ht="15.75" customHeight="1">
      <c r="A14" s="65"/>
      <c r="B14" s="42"/>
      <c r="C14" s="72"/>
      <c r="D14" s="42"/>
      <c r="E14" s="42"/>
      <c r="F14" s="64"/>
      <c r="G14" s="73">
        <f t="shared" si="0"/>
        <v>0</v>
      </c>
    </row>
    <row r="15" spans="1:7" ht="15.75" customHeight="1">
      <c r="A15" s="65"/>
      <c r="B15" s="42"/>
      <c r="C15" s="72"/>
      <c r="D15" s="42"/>
      <c r="E15" s="42"/>
      <c r="F15" s="64"/>
      <c r="G15" s="73">
        <f t="shared" si="0"/>
        <v>0</v>
      </c>
    </row>
    <row r="16" spans="1:7" ht="15.75" customHeight="1">
      <c r="A16" s="65"/>
      <c r="B16" s="42"/>
      <c r="C16" s="72"/>
      <c r="D16" s="42"/>
      <c r="E16" s="42"/>
      <c r="F16" s="64"/>
      <c r="G16" s="73">
        <f t="shared" si="0"/>
        <v>0</v>
      </c>
    </row>
    <row r="17" spans="1:7" ht="15.75" customHeight="1">
      <c r="A17" s="65"/>
      <c r="B17" s="42"/>
      <c r="C17" s="72"/>
      <c r="D17" s="42"/>
      <c r="E17" s="42"/>
      <c r="F17" s="64"/>
      <c r="G17" s="73">
        <f t="shared" si="0"/>
        <v>0</v>
      </c>
    </row>
    <row r="18" spans="1:7" ht="15.75" customHeight="1">
      <c r="A18" s="65"/>
      <c r="B18" s="42"/>
      <c r="C18" s="72"/>
      <c r="D18" s="42"/>
      <c r="E18" s="42"/>
      <c r="F18" s="64"/>
      <c r="G18" s="73">
        <f t="shared" si="0"/>
        <v>0</v>
      </c>
    </row>
    <row r="19" spans="1:7" ht="15.75" customHeight="1">
      <c r="A19" s="65"/>
      <c r="B19" s="42"/>
      <c r="C19" s="72"/>
      <c r="D19" s="42"/>
      <c r="E19" s="42"/>
      <c r="F19" s="64"/>
      <c r="G19" s="73">
        <f t="shared" si="0"/>
        <v>0</v>
      </c>
    </row>
    <row r="20" spans="1:7" ht="15.75" customHeight="1">
      <c r="A20" s="65"/>
      <c r="B20" s="42"/>
      <c r="C20" s="72"/>
      <c r="D20" s="42"/>
      <c r="E20" s="42"/>
      <c r="F20" s="64"/>
      <c r="G20" s="73">
        <f t="shared" si="0"/>
        <v>0</v>
      </c>
    </row>
    <row r="21" spans="1:7" ht="15.75" customHeight="1">
      <c r="A21" s="65"/>
      <c r="B21" s="42"/>
      <c r="C21" s="72"/>
      <c r="D21" s="42"/>
      <c r="E21" s="42"/>
      <c r="F21" s="64"/>
      <c r="G21" s="73">
        <f t="shared" si="0"/>
        <v>0</v>
      </c>
    </row>
    <row r="22" spans="1:7" ht="15.75" customHeight="1" thickBot="1">
      <c r="A22" s="75"/>
      <c r="B22" s="43"/>
      <c r="C22" s="76"/>
      <c r="D22" s="43"/>
      <c r="E22" s="43"/>
      <c r="F22" s="281"/>
      <c r="G22" s="77">
        <f>+D22+F22</f>
        <v>0</v>
      </c>
    </row>
    <row r="23" spans="1:7" s="80" customFormat="1" ht="18" customHeight="1" thickBot="1">
      <c r="A23" s="160" t="s">
        <v>60</v>
      </c>
      <c r="B23" s="78">
        <f>SUM(B4:B22)</f>
        <v>2500</v>
      </c>
      <c r="C23" s="91"/>
      <c r="D23" s="78">
        <f>SUM(D4:D22)</f>
        <v>0</v>
      </c>
      <c r="E23" s="78">
        <f>SUM(E4:E22)</f>
        <v>2500</v>
      </c>
      <c r="F23" s="78">
        <f>SUM(F4:F22)</f>
        <v>0</v>
      </c>
      <c r="G23" s="79">
        <f>SUM(G4:G22)</f>
        <v>0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előirányzatainak és felhasználásainak alakulása beruházásonként &amp;R&amp;"Times New Roman CE,Félkövér dőlt"&amp;11 3. melléklet a ……/2013. (III.26.)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30" workbookViewId="0" topLeftCell="A1">
      <selection activeCell="G11" sqref="G11"/>
    </sheetView>
  </sheetViews>
  <sheetFormatPr defaultColWidth="9.00390625" defaultRowHeight="12.75"/>
  <cols>
    <col min="1" max="1" width="38.00390625" style="61" customWidth="1"/>
    <col min="2" max="6" width="15.50390625" style="60" customWidth="1"/>
    <col min="7" max="7" width="15.50390625" style="71" customWidth="1"/>
    <col min="8" max="9" width="12.875" style="60" customWidth="1"/>
    <col min="10" max="10" width="13.875" style="60" customWidth="1"/>
    <col min="11" max="16384" width="9.375" style="60" customWidth="1"/>
  </cols>
  <sheetData>
    <row r="1" spans="1:7" ht="35.25" customHeight="1" thickBot="1">
      <c r="A1" s="157"/>
      <c r="B1" s="71"/>
      <c r="C1" s="71"/>
      <c r="D1" s="71"/>
      <c r="E1" s="71"/>
      <c r="F1" s="680" t="s">
        <v>55</v>
      </c>
      <c r="G1" s="680"/>
    </row>
    <row r="2" spans="1:7" s="63" customFormat="1" ht="44.25" customHeight="1" thickBot="1">
      <c r="A2" s="158" t="s">
        <v>64</v>
      </c>
      <c r="B2" s="159" t="s">
        <v>62</v>
      </c>
      <c r="C2" s="159" t="s">
        <v>63</v>
      </c>
      <c r="D2" s="159" t="s">
        <v>333</v>
      </c>
      <c r="E2" s="159" t="s">
        <v>424</v>
      </c>
      <c r="F2" s="280" t="s">
        <v>425</v>
      </c>
      <c r="G2" s="282" t="s">
        <v>426</v>
      </c>
    </row>
    <row r="3" spans="1:7" s="71" customFormat="1" ht="12" customHeight="1" thickBot="1">
      <c r="A3" s="69">
        <v>1</v>
      </c>
      <c r="B3" s="70">
        <v>2</v>
      </c>
      <c r="C3" s="70">
        <v>3</v>
      </c>
      <c r="D3" s="70">
        <v>4</v>
      </c>
      <c r="E3" s="70">
        <v>5</v>
      </c>
      <c r="F3" s="283">
        <v>6</v>
      </c>
      <c r="G3" s="284" t="s">
        <v>427</v>
      </c>
    </row>
    <row r="4" spans="1:7" ht="15.75" customHeight="1">
      <c r="A4" s="65" t="s">
        <v>568</v>
      </c>
      <c r="B4" s="42">
        <v>1500</v>
      </c>
      <c r="C4" s="72">
        <v>2012</v>
      </c>
      <c r="D4" s="42"/>
      <c r="E4" s="42">
        <v>1500</v>
      </c>
      <c r="F4" s="64"/>
      <c r="G4" s="73">
        <f>+D4+F4</f>
        <v>0</v>
      </c>
    </row>
    <row r="5" spans="1:7" ht="15.75" customHeight="1">
      <c r="A5" s="65" t="s">
        <v>569</v>
      </c>
      <c r="B5" s="42">
        <v>2500</v>
      </c>
      <c r="C5" s="72">
        <v>2012</v>
      </c>
      <c r="D5" s="42"/>
      <c r="E5" s="42">
        <v>2500</v>
      </c>
      <c r="F5" s="64"/>
      <c r="G5" s="73">
        <f>+D5+F5</f>
        <v>0</v>
      </c>
    </row>
    <row r="6" spans="1:7" ht="15.75" customHeight="1">
      <c r="A6" s="65" t="s">
        <v>570</v>
      </c>
      <c r="B6" s="42">
        <v>4000</v>
      </c>
      <c r="C6" s="72">
        <v>2012</v>
      </c>
      <c r="D6" s="42"/>
      <c r="E6" s="42">
        <v>3785</v>
      </c>
      <c r="F6" s="64"/>
      <c r="G6" s="73">
        <f aca="true" t="shared" si="0" ref="G6:G21">+D6+F6</f>
        <v>0</v>
      </c>
    </row>
    <row r="7" spans="1:7" ht="15.75" customHeight="1">
      <c r="A7" s="74" t="s">
        <v>571</v>
      </c>
      <c r="B7" s="42">
        <v>3748</v>
      </c>
      <c r="C7" s="72">
        <v>2012</v>
      </c>
      <c r="D7" s="42"/>
      <c r="E7" s="42">
        <v>3963</v>
      </c>
      <c r="F7" s="64">
        <v>3963</v>
      </c>
      <c r="G7" s="73">
        <f t="shared" si="0"/>
        <v>3963</v>
      </c>
    </row>
    <row r="8" spans="1:7" ht="15.75" customHeight="1">
      <c r="A8" s="65" t="s">
        <v>572</v>
      </c>
      <c r="B8" s="42">
        <v>2000</v>
      </c>
      <c r="C8" s="72">
        <v>2012</v>
      </c>
      <c r="D8" s="42"/>
      <c r="E8" s="42">
        <v>2000</v>
      </c>
      <c r="F8" s="64"/>
      <c r="G8" s="73">
        <f t="shared" si="0"/>
        <v>0</v>
      </c>
    </row>
    <row r="9" spans="1:7" ht="15.75" customHeight="1">
      <c r="A9" s="74" t="s">
        <v>582</v>
      </c>
      <c r="B9" s="42"/>
      <c r="C9" s="72"/>
      <c r="D9" s="42"/>
      <c r="E9" s="42"/>
      <c r="F9" s="64">
        <v>2223</v>
      </c>
      <c r="G9" s="73">
        <f t="shared" si="0"/>
        <v>2223</v>
      </c>
    </row>
    <row r="10" spans="1:7" ht="15.75" customHeight="1">
      <c r="A10" s="65" t="s">
        <v>583</v>
      </c>
      <c r="B10" s="42"/>
      <c r="C10" s="72"/>
      <c r="D10" s="42"/>
      <c r="E10" s="42"/>
      <c r="F10" s="64">
        <v>50</v>
      </c>
      <c r="G10" s="73">
        <f t="shared" si="0"/>
        <v>50</v>
      </c>
    </row>
    <row r="11" spans="1:7" ht="15.75" customHeight="1">
      <c r="A11" s="65"/>
      <c r="B11" s="42"/>
      <c r="C11" s="72"/>
      <c r="D11" s="42"/>
      <c r="E11" s="42"/>
      <c r="F11" s="64"/>
      <c r="G11" s="73">
        <f t="shared" si="0"/>
        <v>0</v>
      </c>
    </row>
    <row r="12" spans="1:7" ht="15.75" customHeight="1">
      <c r="A12" s="65"/>
      <c r="B12" s="42"/>
      <c r="C12" s="72"/>
      <c r="D12" s="42"/>
      <c r="E12" s="42"/>
      <c r="F12" s="64"/>
      <c r="G12" s="73">
        <f t="shared" si="0"/>
        <v>0</v>
      </c>
    </row>
    <row r="13" spans="1:7" ht="15.75" customHeight="1">
      <c r="A13" s="65"/>
      <c r="B13" s="42"/>
      <c r="C13" s="72"/>
      <c r="D13" s="42"/>
      <c r="E13" s="42"/>
      <c r="F13" s="64"/>
      <c r="G13" s="73">
        <f t="shared" si="0"/>
        <v>0</v>
      </c>
    </row>
    <row r="14" spans="1:7" ht="15.75" customHeight="1">
      <c r="A14" s="65"/>
      <c r="B14" s="42"/>
      <c r="C14" s="72"/>
      <c r="D14" s="42"/>
      <c r="E14" s="42"/>
      <c r="F14" s="64"/>
      <c r="G14" s="73">
        <f t="shared" si="0"/>
        <v>0</v>
      </c>
    </row>
    <row r="15" spans="1:7" ht="15.75" customHeight="1">
      <c r="A15" s="65"/>
      <c r="B15" s="42"/>
      <c r="C15" s="72"/>
      <c r="D15" s="42"/>
      <c r="E15" s="42"/>
      <c r="F15" s="64"/>
      <c r="G15" s="73">
        <f t="shared" si="0"/>
        <v>0</v>
      </c>
    </row>
    <row r="16" spans="1:7" ht="15.75" customHeight="1">
      <c r="A16" s="65"/>
      <c r="B16" s="42"/>
      <c r="C16" s="72"/>
      <c r="D16" s="42"/>
      <c r="E16" s="42"/>
      <c r="F16" s="64"/>
      <c r="G16" s="73">
        <f t="shared" si="0"/>
        <v>0</v>
      </c>
    </row>
    <row r="17" spans="1:7" ht="15.75" customHeight="1">
      <c r="A17" s="65"/>
      <c r="B17" s="42"/>
      <c r="C17" s="72"/>
      <c r="D17" s="42"/>
      <c r="E17" s="42"/>
      <c r="F17" s="64"/>
      <c r="G17" s="73">
        <f t="shared" si="0"/>
        <v>0</v>
      </c>
    </row>
    <row r="18" spans="1:7" ht="15.75" customHeight="1">
      <c r="A18" s="65"/>
      <c r="B18" s="42"/>
      <c r="C18" s="72"/>
      <c r="D18" s="42"/>
      <c r="E18" s="42"/>
      <c r="F18" s="64"/>
      <c r="G18" s="73">
        <f t="shared" si="0"/>
        <v>0</v>
      </c>
    </row>
    <row r="19" spans="1:7" ht="15.75" customHeight="1">
      <c r="A19" s="65"/>
      <c r="B19" s="42"/>
      <c r="C19" s="72"/>
      <c r="D19" s="42"/>
      <c r="E19" s="42"/>
      <c r="F19" s="64"/>
      <c r="G19" s="73">
        <f t="shared" si="0"/>
        <v>0</v>
      </c>
    </row>
    <row r="20" spans="1:7" ht="15.75" customHeight="1">
      <c r="A20" s="65"/>
      <c r="B20" s="42"/>
      <c r="C20" s="72"/>
      <c r="D20" s="42"/>
      <c r="E20" s="42"/>
      <c r="F20" s="64"/>
      <c r="G20" s="73">
        <f t="shared" si="0"/>
        <v>0</v>
      </c>
    </row>
    <row r="21" spans="1:7" ht="15.75" customHeight="1">
      <c r="A21" s="65"/>
      <c r="B21" s="42"/>
      <c r="C21" s="72"/>
      <c r="D21" s="42"/>
      <c r="E21" s="42"/>
      <c r="F21" s="64"/>
      <c r="G21" s="73">
        <f t="shared" si="0"/>
        <v>0</v>
      </c>
    </row>
    <row r="22" spans="1:7" ht="15.75" customHeight="1" thickBot="1">
      <c r="A22" s="75"/>
      <c r="B22" s="43"/>
      <c r="C22" s="76"/>
      <c r="D22" s="43"/>
      <c r="E22" s="43"/>
      <c r="F22" s="281"/>
      <c r="G22" s="77">
        <f>+D22+F22</f>
        <v>0</v>
      </c>
    </row>
    <row r="23" spans="1:7" s="80" customFormat="1" ht="18" customHeight="1" thickBot="1">
      <c r="A23" s="160" t="s">
        <v>60</v>
      </c>
      <c r="B23" s="78">
        <f>SUM(B4:B22)</f>
        <v>13748</v>
      </c>
      <c r="C23" s="91"/>
      <c r="D23" s="78">
        <f>SUM(D4:D22)</f>
        <v>0</v>
      </c>
      <c r="E23" s="78">
        <f>SUM(E4:E22)</f>
        <v>13748</v>
      </c>
      <c r="F23" s="78">
        <f>SUM(F4:F22)</f>
        <v>6236</v>
      </c>
      <c r="G23" s="79">
        <f>SUM(G4:G22)</f>
        <v>6236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&amp;R&amp;"Times New Roman CE,Félkövér dőlt"&amp;11 4. melléklet a ……/2013. (III.26.)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7">
      <selection activeCell="K23" sqref="K23"/>
    </sheetView>
  </sheetViews>
  <sheetFormatPr defaultColWidth="9.00390625" defaultRowHeight="12.75"/>
  <cols>
    <col min="1" max="1" width="28.875" style="60" customWidth="1"/>
    <col min="2" max="13" width="10.875" style="60" customWidth="1"/>
    <col min="14" max="16384" width="9.375" style="60" customWidth="1"/>
  </cols>
  <sheetData>
    <row r="1" spans="1:13" ht="15.75" customHeight="1">
      <c r="A1" s="694" t="s">
        <v>430</v>
      </c>
      <c r="B1" s="694"/>
      <c r="C1" s="694"/>
      <c r="D1" s="695"/>
      <c r="E1" s="695"/>
      <c r="F1" s="695"/>
      <c r="G1" s="695"/>
      <c r="H1" s="695"/>
      <c r="I1" s="695"/>
      <c r="J1" s="695"/>
      <c r="K1" s="695"/>
      <c r="L1" s="695"/>
      <c r="M1" s="695"/>
    </row>
    <row r="2" spans="1:13" s="84" customFormat="1" ht="15.75" thickBo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693" t="s">
        <v>55</v>
      </c>
      <c r="M2" s="693"/>
    </row>
    <row r="3" spans="1:13" s="84" customFormat="1" ht="17.25" customHeight="1" thickBot="1">
      <c r="A3" s="696" t="s">
        <v>123</v>
      </c>
      <c r="B3" s="699" t="s">
        <v>431</v>
      </c>
      <c r="C3" s="699"/>
      <c r="D3" s="699"/>
      <c r="E3" s="699"/>
      <c r="F3" s="699"/>
      <c r="G3" s="699"/>
      <c r="H3" s="699"/>
      <c r="I3" s="699"/>
      <c r="J3" s="700" t="s">
        <v>386</v>
      </c>
      <c r="K3" s="700"/>
      <c r="L3" s="700"/>
      <c r="M3" s="700"/>
    </row>
    <row r="4" spans="1:13" s="82" customFormat="1" ht="18" customHeight="1" thickBot="1">
      <c r="A4" s="697"/>
      <c r="B4" s="690" t="s">
        <v>432</v>
      </c>
      <c r="C4" s="689" t="s">
        <v>433</v>
      </c>
      <c r="D4" s="702" t="s">
        <v>434</v>
      </c>
      <c r="E4" s="702"/>
      <c r="F4" s="702"/>
      <c r="G4" s="702"/>
      <c r="H4" s="702"/>
      <c r="I4" s="702"/>
      <c r="J4" s="701"/>
      <c r="K4" s="701"/>
      <c r="L4" s="701"/>
      <c r="M4" s="701"/>
    </row>
    <row r="5" spans="1:13" s="82" customFormat="1" ht="18" customHeight="1" thickBot="1">
      <c r="A5" s="697"/>
      <c r="B5" s="690"/>
      <c r="C5" s="689"/>
      <c r="D5" s="563" t="s">
        <v>432</v>
      </c>
      <c r="E5" s="563" t="s">
        <v>433</v>
      </c>
      <c r="F5" s="563" t="s">
        <v>432</v>
      </c>
      <c r="G5" s="563" t="s">
        <v>433</v>
      </c>
      <c r="H5" s="563" t="s">
        <v>432</v>
      </c>
      <c r="I5" s="563" t="s">
        <v>433</v>
      </c>
      <c r="J5" s="701"/>
      <c r="K5" s="701"/>
      <c r="L5" s="701"/>
      <c r="M5" s="701"/>
    </row>
    <row r="6" spans="1:13" s="83" customFormat="1" ht="42.75" customHeight="1" thickBot="1">
      <c r="A6" s="698"/>
      <c r="B6" s="689" t="s">
        <v>435</v>
      </c>
      <c r="C6" s="689"/>
      <c r="D6" s="689" t="s">
        <v>439</v>
      </c>
      <c r="E6" s="689"/>
      <c r="F6" s="689" t="s">
        <v>383</v>
      </c>
      <c r="G6" s="689"/>
      <c r="H6" s="690" t="s">
        <v>440</v>
      </c>
      <c r="I6" s="690"/>
      <c r="J6" s="562" t="s">
        <v>439</v>
      </c>
      <c r="K6" s="563" t="s">
        <v>383</v>
      </c>
      <c r="L6" s="562" t="s">
        <v>36</v>
      </c>
      <c r="M6" s="563" t="s">
        <v>441</v>
      </c>
    </row>
    <row r="7" spans="1:13" s="83" customFormat="1" ht="13.5" customHeight="1" thickBot="1">
      <c r="A7" s="564">
        <v>1</v>
      </c>
      <c r="B7" s="562">
        <v>2</v>
      </c>
      <c r="C7" s="562">
        <v>3</v>
      </c>
      <c r="D7" s="565">
        <v>4</v>
      </c>
      <c r="E7" s="563">
        <v>5</v>
      </c>
      <c r="F7" s="563">
        <v>6</v>
      </c>
      <c r="G7" s="563">
        <v>7</v>
      </c>
      <c r="H7" s="562">
        <v>8</v>
      </c>
      <c r="I7" s="565">
        <v>9</v>
      </c>
      <c r="J7" s="565">
        <v>10</v>
      </c>
      <c r="K7" s="565">
        <v>11</v>
      </c>
      <c r="L7" s="565" t="s">
        <v>436</v>
      </c>
      <c r="M7" s="566" t="s">
        <v>437</v>
      </c>
    </row>
    <row r="8" spans="1:13" ht="12.75" customHeight="1">
      <c r="A8" s="567" t="s">
        <v>125</v>
      </c>
      <c r="B8" s="304"/>
      <c r="C8" s="305"/>
      <c r="D8" s="305"/>
      <c r="E8" s="306"/>
      <c r="F8" s="305"/>
      <c r="G8" s="305"/>
      <c r="H8" s="307"/>
      <c r="I8" s="307"/>
      <c r="J8" s="307"/>
      <c r="K8" s="307"/>
      <c r="L8" s="584">
        <f>J8+K8</f>
        <v>0</v>
      </c>
      <c r="M8" s="585">
        <f>IF((C8&lt;&gt;0),ROUND((L8/C8)*100,1),"")</f>
      </c>
    </row>
    <row r="9" spans="1:13" ht="12.75" customHeight="1">
      <c r="A9" s="568" t="s">
        <v>140</v>
      </c>
      <c r="B9" s="308"/>
      <c r="C9" s="309"/>
      <c r="D9" s="309"/>
      <c r="E9" s="309"/>
      <c r="F9" s="309"/>
      <c r="G9" s="309"/>
      <c r="H9" s="309"/>
      <c r="I9" s="309"/>
      <c r="J9" s="309"/>
      <c r="K9" s="309"/>
      <c r="L9" s="324">
        <f aca="true" t="shared" si="0" ref="L9:L14">J9+K9</f>
        <v>0</v>
      </c>
      <c r="M9" s="586">
        <f aca="true" t="shared" si="1" ref="M9:M15">IF((C9&lt;&gt;0),ROUND((L9/C9)*100,1),"")</f>
      </c>
    </row>
    <row r="10" spans="1:13" ht="12.75" customHeight="1">
      <c r="A10" s="569" t="s">
        <v>126</v>
      </c>
      <c r="B10" s="310">
        <v>23864</v>
      </c>
      <c r="C10" s="311">
        <v>23795</v>
      </c>
      <c r="D10" s="311"/>
      <c r="E10" s="311"/>
      <c r="F10" s="311">
        <v>23864</v>
      </c>
      <c r="G10" s="311">
        <v>16627</v>
      </c>
      <c r="H10" s="311"/>
      <c r="I10" s="311"/>
      <c r="J10" s="311"/>
      <c r="K10" s="311">
        <v>16627</v>
      </c>
      <c r="L10" s="324">
        <f t="shared" si="0"/>
        <v>16627</v>
      </c>
      <c r="M10" s="587">
        <f t="shared" si="1"/>
        <v>69.9</v>
      </c>
    </row>
    <row r="11" spans="1:13" ht="12.75" customHeight="1">
      <c r="A11" s="569" t="s">
        <v>142</v>
      </c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24">
        <f t="shared" si="0"/>
        <v>0</v>
      </c>
      <c r="M11" s="587">
        <f t="shared" si="1"/>
      </c>
    </row>
    <row r="12" spans="1:13" ht="12.75" customHeight="1">
      <c r="A12" s="569" t="s">
        <v>127</v>
      </c>
      <c r="B12" s="310"/>
      <c r="C12" s="311"/>
      <c r="D12" s="311"/>
      <c r="E12" s="311"/>
      <c r="F12" s="311"/>
      <c r="G12" s="311"/>
      <c r="H12" s="311"/>
      <c r="I12" s="311"/>
      <c r="J12" s="311"/>
      <c r="K12" s="311"/>
      <c r="L12" s="324">
        <f t="shared" si="0"/>
        <v>0</v>
      </c>
      <c r="M12" s="587">
        <f t="shared" si="1"/>
      </c>
    </row>
    <row r="13" spans="1:13" ht="12.75" customHeight="1">
      <c r="A13" s="569" t="s">
        <v>128</v>
      </c>
      <c r="B13" s="310"/>
      <c r="C13" s="311"/>
      <c r="D13" s="311"/>
      <c r="E13" s="311"/>
      <c r="F13" s="311"/>
      <c r="G13" s="311"/>
      <c r="H13" s="312"/>
      <c r="I13" s="312"/>
      <c r="J13" s="312"/>
      <c r="K13" s="312"/>
      <c r="L13" s="324">
        <f t="shared" si="0"/>
        <v>0</v>
      </c>
      <c r="M13" s="588">
        <f t="shared" si="1"/>
      </c>
    </row>
    <row r="14" spans="1:13" ht="12.75" customHeight="1" thickBot="1">
      <c r="A14" s="313"/>
      <c r="B14" s="314"/>
      <c r="C14" s="315"/>
      <c r="D14" s="315"/>
      <c r="E14" s="315"/>
      <c r="F14" s="315"/>
      <c r="G14" s="315"/>
      <c r="H14" s="315"/>
      <c r="I14" s="315"/>
      <c r="J14" s="315"/>
      <c r="K14" s="315"/>
      <c r="L14" s="589">
        <f t="shared" si="0"/>
        <v>0</v>
      </c>
      <c r="M14" s="590">
        <f t="shared" si="1"/>
      </c>
    </row>
    <row r="15" spans="1:13" ht="12.75" customHeight="1" thickBot="1">
      <c r="A15" s="570" t="s">
        <v>130</v>
      </c>
      <c r="B15" s="581">
        <f>B8+SUM(B10:B14)</f>
        <v>23864</v>
      </c>
      <c r="C15" s="581">
        <f aca="true" t="shared" si="2" ref="C15:K15">C8+SUM(C10:C14)</f>
        <v>23795</v>
      </c>
      <c r="D15" s="581">
        <f t="shared" si="2"/>
        <v>0</v>
      </c>
      <c r="E15" s="581">
        <f t="shared" si="2"/>
        <v>0</v>
      </c>
      <c r="F15" s="581">
        <f t="shared" si="2"/>
        <v>23864</v>
      </c>
      <c r="G15" s="581">
        <f t="shared" si="2"/>
        <v>16627</v>
      </c>
      <c r="H15" s="581">
        <f t="shared" si="2"/>
        <v>0</v>
      </c>
      <c r="I15" s="581">
        <f t="shared" si="2"/>
        <v>0</v>
      </c>
      <c r="J15" s="581">
        <f t="shared" si="2"/>
        <v>0</v>
      </c>
      <c r="K15" s="581">
        <f t="shared" si="2"/>
        <v>16627</v>
      </c>
      <c r="L15" s="581">
        <f>J15+K15</f>
        <v>16627</v>
      </c>
      <c r="M15" s="583">
        <f t="shared" si="1"/>
        <v>69.9</v>
      </c>
    </row>
    <row r="16" spans="1:13" ht="9.75" customHeight="1">
      <c r="A16" s="316"/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</row>
    <row r="17" spans="1:13" ht="13.5" customHeight="1" thickBot="1">
      <c r="A17" s="571" t="s">
        <v>129</v>
      </c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</row>
    <row r="18" spans="1:13" ht="12.75" customHeight="1">
      <c r="A18" s="572" t="s">
        <v>136</v>
      </c>
      <c r="B18" s="304"/>
      <c r="C18" s="305"/>
      <c r="D18" s="305"/>
      <c r="E18" s="306"/>
      <c r="F18" s="305"/>
      <c r="G18" s="305"/>
      <c r="H18" s="321"/>
      <c r="I18" s="321"/>
      <c r="J18" s="321"/>
      <c r="K18" s="321"/>
      <c r="L18" s="322">
        <f>J18+K18</f>
        <v>0</v>
      </c>
      <c r="M18" s="577">
        <f>IF((C18&lt;&gt;0),ROUND((L18/C18)*100,1),"")</f>
      </c>
    </row>
    <row r="19" spans="1:13" ht="12.75" customHeight="1">
      <c r="A19" s="573" t="s">
        <v>137</v>
      </c>
      <c r="B19" s="308"/>
      <c r="C19" s="311"/>
      <c r="D19" s="311"/>
      <c r="E19" s="311"/>
      <c r="F19" s="311"/>
      <c r="G19" s="311"/>
      <c r="H19" s="323"/>
      <c r="I19" s="323"/>
      <c r="J19" s="323"/>
      <c r="K19" s="323"/>
      <c r="L19" s="324">
        <f aca="true" t="shared" si="3" ref="L19:L24">J19+K19</f>
        <v>0</v>
      </c>
      <c r="M19" s="578">
        <f aca="true" t="shared" si="4" ref="M19:M25">IF((C19&lt;&gt;0),ROUND((L19/C19)*100,1),"")</f>
      </c>
    </row>
    <row r="20" spans="1:13" ht="12.75" customHeight="1">
      <c r="A20" s="573" t="s">
        <v>138</v>
      </c>
      <c r="B20" s="310"/>
      <c r="C20" s="311"/>
      <c r="D20" s="311"/>
      <c r="E20" s="311"/>
      <c r="F20" s="311"/>
      <c r="G20" s="311"/>
      <c r="H20" s="323"/>
      <c r="I20" s="323"/>
      <c r="J20" s="323"/>
      <c r="K20" s="323"/>
      <c r="L20" s="324">
        <f t="shared" si="3"/>
        <v>0</v>
      </c>
      <c r="M20" s="578">
        <f t="shared" si="4"/>
      </c>
    </row>
    <row r="21" spans="1:13" ht="12.75" customHeight="1">
      <c r="A21" s="573" t="s">
        <v>139</v>
      </c>
      <c r="B21" s="310"/>
      <c r="C21" s="311"/>
      <c r="D21" s="311"/>
      <c r="E21" s="311"/>
      <c r="F21" s="311"/>
      <c r="G21" s="311"/>
      <c r="H21" s="323"/>
      <c r="I21" s="323"/>
      <c r="J21" s="323"/>
      <c r="K21" s="323"/>
      <c r="L21" s="324">
        <f t="shared" si="3"/>
        <v>0</v>
      </c>
      <c r="M21" s="578">
        <f t="shared" si="4"/>
      </c>
    </row>
    <row r="22" spans="1:13" ht="12.75" customHeight="1">
      <c r="A22" s="325" t="s">
        <v>479</v>
      </c>
      <c r="B22" s="310">
        <v>15186</v>
      </c>
      <c r="C22" s="311">
        <v>12886</v>
      </c>
      <c r="D22" s="311"/>
      <c r="E22" s="311"/>
      <c r="F22" s="311">
        <v>15186</v>
      </c>
      <c r="G22" s="311">
        <v>12886</v>
      </c>
      <c r="H22" s="323"/>
      <c r="I22" s="323"/>
      <c r="J22" s="323"/>
      <c r="K22" s="323">
        <v>12798</v>
      </c>
      <c r="L22" s="324">
        <f t="shared" si="3"/>
        <v>12798</v>
      </c>
      <c r="M22" s="578">
        <f t="shared" si="4"/>
        <v>99.3</v>
      </c>
    </row>
    <row r="23" spans="1:13" ht="12.75" customHeight="1">
      <c r="A23" s="325"/>
      <c r="B23" s="310"/>
      <c r="C23" s="311"/>
      <c r="D23" s="311"/>
      <c r="E23" s="311"/>
      <c r="F23" s="311"/>
      <c r="G23" s="311"/>
      <c r="H23" s="323"/>
      <c r="I23" s="323"/>
      <c r="J23" s="323"/>
      <c r="K23" s="323"/>
      <c r="L23" s="324">
        <f t="shared" si="3"/>
        <v>0</v>
      </c>
      <c r="M23" s="579">
        <f t="shared" si="4"/>
      </c>
    </row>
    <row r="24" spans="1:13" ht="12.75" customHeight="1" thickBot="1">
      <c r="A24" s="326"/>
      <c r="B24" s="314"/>
      <c r="C24" s="315"/>
      <c r="D24" s="315"/>
      <c r="E24" s="315"/>
      <c r="F24" s="315"/>
      <c r="G24" s="315"/>
      <c r="H24" s="327"/>
      <c r="I24" s="327"/>
      <c r="J24" s="327"/>
      <c r="K24" s="327"/>
      <c r="L24" s="328">
        <f t="shared" si="3"/>
        <v>0</v>
      </c>
      <c r="M24" s="580">
        <f t="shared" si="4"/>
      </c>
    </row>
    <row r="25" spans="1:13" ht="13.5" customHeight="1" thickBot="1">
      <c r="A25" s="574" t="s">
        <v>103</v>
      </c>
      <c r="B25" s="581">
        <f>SUM(B18:B24)</f>
        <v>15186</v>
      </c>
      <c r="C25" s="581">
        <f aca="true" t="shared" si="5" ref="C25:K25">SUM(C18:C24)</f>
        <v>12886</v>
      </c>
      <c r="D25" s="581">
        <f t="shared" si="5"/>
        <v>0</v>
      </c>
      <c r="E25" s="581">
        <f t="shared" si="5"/>
        <v>0</v>
      </c>
      <c r="F25" s="581">
        <f t="shared" si="5"/>
        <v>15186</v>
      </c>
      <c r="G25" s="581">
        <f t="shared" si="5"/>
        <v>12886</v>
      </c>
      <c r="H25" s="581">
        <f t="shared" si="5"/>
        <v>0</v>
      </c>
      <c r="I25" s="581">
        <f t="shared" si="5"/>
        <v>0</v>
      </c>
      <c r="J25" s="581">
        <f t="shared" si="5"/>
        <v>0</v>
      </c>
      <c r="K25" s="581">
        <f t="shared" si="5"/>
        <v>12798</v>
      </c>
      <c r="L25" s="581">
        <f>J25+K25</f>
        <v>12798</v>
      </c>
      <c r="M25" s="582">
        <f t="shared" si="4"/>
        <v>99.3</v>
      </c>
    </row>
    <row r="26" spans="1:13" ht="10.5" customHeight="1">
      <c r="A26" s="691" t="s">
        <v>438</v>
      </c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</row>
    <row r="27" spans="1:13" ht="6" customHeight="1">
      <c r="A27" s="575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  <row r="28" spans="1:13" ht="15" customHeight="1">
      <c r="A28" s="692" t="s">
        <v>442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</row>
    <row r="29" spans="1:13" ht="12" customHeight="1" thickBo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693" t="s">
        <v>55</v>
      </c>
      <c r="M29" s="693"/>
    </row>
    <row r="30" spans="1:13" ht="13.5" thickBot="1">
      <c r="A30" s="681" t="s">
        <v>131</v>
      </c>
      <c r="B30" s="682"/>
      <c r="C30" s="682"/>
      <c r="D30" s="682"/>
      <c r="E30" s="682"/>
      <c r="F30" s="682"/>
      <c r="G30" s="682"/>
      <c r="H30" s="682"/>
      <c r="I30" s="682"/>
      <c r="J30" s="682"/>
      <c r="K30" s="519" t="s">
        <v>432</v>
      </c>
      <c r="L30" s="519" t="s">
        <v>433</v>
      </c>
      <c r="M30" s="519" t="s">
        <v>386</v>
      </c>
    </row>
    <row r="31" spans="1:13" ht="12.75">
      <c r="A31" s="683"/>
      <c r="B31" s="684"/>
      <c r="C31" s="684"/>
      <c r="D31" s="684"/>
      <c r="E31" s="684"/>
      <c r="F31" s="684"/>
      <c r="G31" s="684"/>
      <c r="H31" s="684"/>
      <c r="I31" s="684"/>
      <c r="J31" s="684"/>
      <c r="K31" s="329"/>
      <c r="L31" s="330"/>
      <c r="M31" s="330"/>
    </row>
    <row r="32" spans="1:13" ht="13.5" thickBot="1">
      <c r="A32" s="685"/>
      <c r="B32" s="686"/>
      <c r="C32" s="686"/>
      <c r="D32" s="686"/>
      <c r="E32" s="686"/>
      <c r="F32" s="686"/>
      <c r="G32" s="686"/>
      <c r="H32" s="686"/>
      <c r="I32" s="686"/>
      <c r="J32" s="686"/>
      <c r="K32" s="331"/>
      <c r="L32" s="327"/>
      <c r="M32" s="327"/>
    </row>
    <row r="33" spans="1:13" ht="13.5" thickBot="1">
      <c r="A33" s="687" t="s">
        <v>37</v>
      </c>
      <c r="B33" s="688"/>
      <c r="C33" s="688"/>
      <c r="D33" s="688"/>
      <c r="E33" s="688"/>
      <c r="F33" s="688"/>
      <c r="G33" s="688"/>
      <c r="H33" s="688"/>
      <c r="I33" s="688"/>
      <c r="J33" s="688"/>
      <c r="K33" s="576">
        <f>SUM(K31:K32)</f>
        <v>0</v>
      </c>
      <c r="L33" s="576">
        <f>SUM(L31:L32)</f>
        <v>0</v>
      </c>
      <c r="M33" s="576">
        <f>SUM(M31:M32)</f>
        <v>0</v>
      </c>
    </row>
  </sheetData>
  <sheetProtection sheet="1"/>
  <mergeCells count="20"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 ......../2013. (III.26.)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F2" sqref="F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65"/>
      <c r="B1" s="166"/>
      <c r="C1" s="167"/>
      <c r="D1" s="167"/>
      <c r="E1" s="167"/>
      <c r="F1" s="222" t="s">
        <v>599</v>
      </c>
    </row>
    <row r="2" spans="1:6" s="85" customFormat="1" ht="25.5" customHeight="1">
      <c r="A2" s="705" t="s">
        <v>371</v>
      </c>
      <c r="B2" s="706"/>
      <c r="C2" s="707" t="s">
        <v>370</v>
      </c>
      <c r="D2" s="708"/>
      <c r="E2" s="709"/>
      <c r="F2" s="168" t="s">
        <v>38</v>
      </c>
    </row>
    <row r="3" spans="1:6" s="85" customFormat="1" ht="16.5" thickBot="1">
      <c r="A3" s="169" t="s">
        <v>334</v>
      </c>
      <c r="B3" s="170"/>
      <c r="C3" s="710" t="s">
        <v>39</v>
      </c>
      <c r="D3" s="711"/>
      <c r="E3" s="711"/>
      <c r="F3" s="221" t="s">
        <v>40</v>
      </c>
    </row>
    <row r="4" spans="1:6" s="86" customFormat="1" ht="15.75" customHeight="1" thickBot="1">
      <c r="A4" s="171"/>
      <c r="B4" s="171"/>
      <c r="C4" s="171"/>
      <c r="D4" s="171"/>
      <c r="E4" s="171"/>
      <c r="F4" s="172" t="s">
        <v>41</v>
      </c>
    </row>
    <row r="5" spans="1:6" ht="15" customHeight="1" thickBot="1">
      <c r="A5" s="712" t="s">
        <v>336</v>
      </c>
      <c r="B5" s="713"/>
      <c r="C5" s="716" t="s">
        <v>42</v>
      </c>
      <c r="D5" s="332" t="s">
        <v>432</v>
      </c>
      <c r="E5" s="332" t="s">
        <v>433</v>
      </c>
      <c r="F5" s="703" t="s">
        <v>386</v>
      </c>
    </row>
    <row r="6" spans="1:6" ht="15" customHeight="1" thickBot="1">
      <c r="A6" s="714"/>
      <c r="B6" s="715"/>
      <c r="C6" s="717"/>
      <c r="D6" s="718" t="s">
        <v>443</v>
      </c>
      <c r="E6" s="719"/>
      <c r="F6" s="704"/>
    </row>
    <row r="7" spans="1:6" s="81" customFormat="1" ht="12.75" customHeight="1" thickBot="1">
      <c r="A7" s="161">
        <v>1</v>
      </c>
      <c r="B7" s="162">
        <v>2</v>
      </c>
      <c r="C7" s="162">
        <v>3</v>
      </c>
      <c r="D7" s="333">
        <v>4</v>
      </c>
      <c r="E7" s="333">
        <v>5</v>
      </c>
      <c r="F7" s="163">
        <v>6</v>
      </c>
    </row>
    <row r="8" spans="1:6" s="81" customFormat="1" ht="15.75" customHeight="1" thickBot="1">
      <c r="A8" s="173"/>
      <c r="B8" s="174"/>
      <c r="C8" s="174" t="s">
        <v>43</v>
      </c>
      <c r="D8" s="174"/>
      <c r="E8" s="174"/>
      <c r="F8" s="175"/>
    </row>
    <row r="9" spans="1:6" s="81" customFormat="1" ht="12" customHeight="1" thickBot="1">
      <c r="A9" s="161" t="s">
        <v>3</v>
      </c>
      <c r="B9" s="176"/>
      <c r="C9" s="177" t="s">
        <v>566</v>
      </c>
      <c r="D9" s="106">
        <f>+D10+D17</f>
        <v>130621</v>
      </c>
      <c r="E9" s="106">
        <f>+E10+E17</f>
        <v>136570</v>
      </c>
      <c r="F9" s="106">
        <f>+F10+F17</f>
        <v>140928</v>
      </c>
    </row>
    <row r="10" spans="1:6" s="87" customFormat="1" ht="12" customHeight="1" thickBot="1">
      <c r="A10" s="161" t="s">
        <v>4</v>
      </c>
      <c r="B10" s="176"/>
      <c r="C10" s="177" t="s">
        <v>337</v>
      </c>
      <c r="D10" s="106">
        <f>SUM(D11:D16)</f>
        <v>126054</v>
      </c>
      <c r="E10" s="106">
        <f>SUM(E11:E16)</f>
        <v>127577</v>
      </c>
      <c r="F10" s="106">
        <f>SUM(F11:F16)</f>
        <v>130243</v>
      </c>
    </row>
    <row r="11" spans="1:6" s="88" customFormat="1" ht="12" customHeight="1">
      <c r="A11" s="178"/>
      <c r="B11" s="179" t="s">
        <v>98</v>
      </c>
      <c r="C11" s="180" t="s">
        <v>45</v>
      </c>
      <c r="D11" s="37">
        <v>30500</v>
      </c>
      <c r="E11" s="37">
        <v>32023</v>
      </c>
      <c r="F11" s="37">
        <v>34448</v>
      </c>
    </row>
    <row r="12" spans="1:6" s="88" customFormat="1" ht="12" customHeight="1">
      <c r="A12" s="178"/>
      <c r="B12" s="179" t="s">
        <v>99</v>
      </c>
      <c r="C12" s="180" t="s">
        <v>67</v>
      </c>
      <c r="D12" s="37"/>
      <c r="E12" s="37"/>
      <c r="F12" s="37"/>
    </row>
    <row r="13" spans="1:6" s="88" customFormat="1" ht="12" customHeight="1">
      <c r="A13" s="178"/>
      <c r="B13" s="179" t="s">
        <v>100</v>
      </c>
      <c r="C13" s="180" t="s">
        <v>46</v>
      </c>
      <c r="D13" s="37">
        <v>94404</v>
      </c>
      <c r="E13" s="37">
        <v>94404</v>
      </c>
      <c r="F13" s="37">
        <v>94641</v>
      </c>
    </row>
    <row r="14" spans="1:6" s="88" customFormat="1" ht="12" customHeight="1">
      <c r="A14" s="178"/>
      <c r="B14" s="179" t="s">
        <v>101</v>
      </c>
      <c r="C14" s="180" t="s">
        <v>174</v>
      </c>
      <c r="D14" s="37">
        <v>1150</v>
      </c>
      <c r="E14" s="37">
        <v>1150</v>
      </c>
      <c r="F14" s="37">
        <v>1154</v>
      </c>
    </row>
    <row r="15" spans="1:6" s="88" customFormat="1" ht="12" customHeight="1">
      <c r="A15" s="178"/>
      <c r="B15" s="179" t="s">
        <v>102</v>
      </c>
      <c r="C15" s="180" t="s">
        <v>331</v>
      </c>
      <c r="D15" s="37"/>
      <c r="E15" s="37"/>
      <c r="F15" s="37"/>
    </row>
    <row r="16" spans="1:6" s="88" customFormat="1" ht="12" customHeight="1" thickBot="1">
      <c r="A16" s="178"/>
      <c r="B16" s="179" t="s">
        <v>110</v>
      </c>
      <c r="C16" s="180" t="s">
        <v>176</v>
      </c>
      <c r="D16" s="37"/>
      <c r="E16" s="37"/>
      <c r="F16" s="37"/>
    </row>
    <row r="17" spans="1:6" s="87" customFormat="1" ht="12" customHeight="1" thickBot="1">
      <c r="A17" s="161" t="s">
        <v>5</v>
      </c>
      <c r="B17" s="176"/>
      <c r="C17" s="177" t="s">
        <v>177</v>
      </c>
      <c r="D17" s="106">
        <f>SUM(D18:D25)</f>
        <v>4567</v>
      </c>
      <c r="E17" s="106">
        <f>SUM(E18:E25)</f>
        <v>8993</v>
      </c>
      <c r="F17" s="106">
        <f>SUM(F18:F25)</f>
        <v>10685</v>
      </c>
    </row>
    <row r="18" spans="1:6" s="87" customFormat="1" ht="12" customHeight="1">
      <c r="A18" s="181"/>
      <c r="B18" s="179" t="s">
        <v>70</v>
      </c>
      <c r="C18" s="15" t="s">
        <v>182</v>
      </c>
      <c r="D18" s="38">
        <v>1000</v>
      </c>
      <c r="E18" s="38">
        <v>700</v>
      </c>
      <c r="F18" s="38">
        <v>704</v>
      </c>
    </row>
    <row r="19" spans="1:6" s="87" customFormat="1" ht="12" customHeight="1">
      <c r="A19" s="178"/>
      <c r="B19" s="179" t="s">
        <v>71</v>
      </c>
      <c r="C19" s="9" t="s">
        <v>183</v>
      </c>
      <c r="D19" s="37">
        <v>250</v>
      </c>
      <c r="E19" s="37">
        <v>250</v>
      </c>
      <c r="F19" s="37">
        <v>980</v>
      </c>
    </row>
    <row r="20" spans="1:6" s="87" customFormat="1" ht="12" customHeight="1">
      <c r="A20" s="178"/>
      <c r="B20" s="179" t="s">
        <v>72</v>
      </c>
      <c r="C20" s="9" t="s">
        <v>184</v>
      </c>
      <c r="D20" s="37">
        <v>1400</v>
      </c>
      <c r="E20" s="37">
        <v>1463</v>
      </c>
      <c r="F20" s="37">
        <v>1464</v>
      </c>
    </row>
    <row r="21" spans="1:6" s="87" customFormat="1" ht="12" customHeight="1">
      <c r="A21" s="178"/>
      <c r="B21" s="179" t="s">
        <v>73</v>
      </c>
      <c r="C21" s="9" t="s">
        <v>185</v>
      </c>
      <c r="D21" s="37">
        <v>10</v>
      </c>
      <c r="E21" s="37">
        <v>10</v>
      </c>
      <c r="F21" s="37">
        <v>18</v>
      </c>
    </row>
    <row r="22" spans="1:6" s="87" customFormat="1" ht="12" customHeight="1">
      <c r="A22" s="178"/>
      <c r="B22" s="179" t="s">
        <v>178</v>
      </c>
      <c r="C22" s="8" t="s">
        <v>581</v>
      </c>
      <c r="D22" s="37"/>
      <c r="E22" s="37"/>
      <c r="F22" s="37">
        <v>587</v>
      </c>
    </row>
    <row r="23" spans="1:6" s="87" customFormat="1" ht="12" customHeight="1">
      <c r="A23" s="183"/>
      <c r="B23" s="179" t="s">
        <v>179</v>
      </c>
      <c r="C23" s="9" t="s">
        <v>187</v>
      </c>
      <c r="D23" s="39">
        <v>434</v>
      </c>
      <c r="E23" s="39">
        <v>4337</v>
      </c>
      <c r="F23" s="39">
        <v>4787</v>
      </c>
    </row>
    <row r="24" spans="1:6" s="88" customFormat="1" ht="12" customHeight="1">
      <c r="A24" s="178"/>
      <c r="B24" s="179" t="s">
        <v>180</v>
      </c>
      <c r="C24" s="9" t="s">
        <v>188</v>
      </c>
      <c r="D24" s="37"/>
      <c r="E24" s="37">
        <v>280</v>
      </c>
      <c r="F24" s="37">
        <v>291</v>
      </c>
    </row>
    <row r="25" spans="1:6" s="88" customFormat="1" ht="12" customHeight="1" thickBot="1">
      <c r="A25" s="184"/>
      <c r="B25" s="185" t="s">
        <v>181</v>
      </c>
      <c r="C25" s="8" t="s">
        <v>189</v>
      </c>
      <c r="D25" s="40">
        <v>1473</v>
      </c>
      <c r="E25" s="40">
        <v>1953</v>
      </c>
      <c r="F25" s="40">
        <v>1854</v>
      </c>
    </row>
    <row r="26" spans="1:6" s="88" customFormat="1" ht="12" customHeight="1" thickBot="1">
      <c r="A26" s="161" t="s">
        <v>6</v>
      </c>
      <c r="B26" s="186"/>
      <c r="C26" s="177" t="s">
        <v>192</v>
      </c>
      <c r="D26" s="141">
        <v>30</v>
      </c>
      <c r="E26" s="141">
        <v>20</v>
      </c>
      <c r="F26" s="141">
        <v>18</v>
      </c>
    </row>
    <row r="27" spans="1:6" s="87" customFormat="1" ht="12" customHeight="1" thickBot="1">
      <c r="A27" s="161" t="s">
        <v>7</v>
      </c>
      <c r="B27" s="176"/>
      <c r="C27" s="177" t="s">
        <v>372</v>
      </c>
      <c r="D27" s="106">
        <f>SUM(D28:D35)</f>
        <v>134550</v>
      </c>
      <c r="E27" s="106">
        <f>SUM(E28:E35)</f>
        <v>165188</v>
      </c>
      <c r="F27" s="106">
        <f>SUM(F28:F35)</f>
        <v>165188</v>
      </c>
    </row>
    <row r="28" spans="1:6" s="88" customFormat="1" ht="12" customHeight="1">
      <c r="A28" s="178"/>
      <c r="B28" s="179" t="s">
        <v>76</v>
      </c>
      <c r="C28" s="11" t="s">
        <v>199</v>
      </c>
      <c r="D28" s="232">
        <v>81433</v>
      </c>
      <c r="E28" s="232">
        <v>79101</v>
      </c>
      <c r="F28" s="232">
        <v>79101</v>
      </c>
    </row>
    <row r="29" spans="1:6" s="88" customFormat="1" ht="12" customHeight="1">
      <c r="A29" s="178"/>
      <c r="B29" s="179" t="s">
        <v>77</v>
      </c>
      <c r="C29" s="9" t="s">
        <v>200</v>
      </c>
      <c r="D29" s="232">
        <v>53117</v>
      </c>
      <c r="E29" s="232">
        <v>48849</v>
      </c>
      <c r="F29" s="232">
        <v>48849</v>
      </c>
    </row>
    <row r="30" spans="1:6" s="88" customFormat="1" ht="12" customHeight="1">
      <c r="A30" s="178"/>
      <c r="B30" s="179" t="s">
        <v>78</v>
      </c>
      <c r="C30" s="9" t="s">
        <v>201</v>
      </c>
      <c r="D30" s="232"/>
      <c r="E30" s="232">
        <v>1139</v>
      </c>
      <c r="F30" s="232">
        <v>1139</v>
      </c>
    </row>
    <row r="31" spans="1:6" s="88" customFormat="1" ht="12" customHeight="1">
      <c r="A31" s="178"/>
      <c r="B31" s="179" t="s">
        <v>194</v>
      </c>
      <c r="C31" s="9" t="s">
        <v>81</v>
      </c>
      <c r="D31" s="232"/>
      <c r="E31" s="232">
        <v>28186</v>
      </c>
      <c r="F31" s="232">
        <v>28186</v>
      </c>
    </row>
    <row r="32" spans="1:6" s="88" customFormat="1" ht="12" customHeight="1">
      <c r="A32" s="178"/>
      <c r="B32" s="179" t="s">
        <v>195</v>
      </c>
      <c r="C32" s="9" t="s">
        <v>202</v>
      </c>
      <c r="D32" s="232"/>
      <c r="E32" s="232"/>
      <c r="F32" s="232"/>
    </row>
    <row r="33" spans="1:6" s="88" customFormat="1" ht="12" customHeight="1">
      <c r="A33" s="178"/>
      <c r="B33" s="179" t="s">
        <v>196</v>
      </c>
      <c r="C33" s="9" t="s">
        <v>203</v>
      </c>
      <c r="D33" s="232"/>
      <c r="E33" s="232"/>
      <c r="F33" s="232"/>
    </row>
    <row r="34" spans="1:6" s="88" customFormat="1" ht="12" customHeight="1">
      <c r="A34" s="178"/>
      <c r="B34" s="179" t="s">
        <v>197</v>
      </c>
      <c r="C34" s="9" t="s">
        <v>204</v>
      </c>
      <c r="D34" s="232"/>
      <c r="E34" s="232"/>
      <c r="F34" s="232"/>
    </row>
    <row r="35" spans="1:6" s="88" customFormat="1" ht="12" customHeight="1" thickBot="1">
      <c r="A35" s="184"/>
      <c r="B35" s="185" t="s">
        <v>198</v>
      </c>
      <c r="C35" s="17" t="s">
        <v>338</v>
      </c>
      <c r="D35" s="149"/>
      <c r="E35" s="149">
        <v>7913</v>
      </c>
      <c r="F35" s="149">
        <v>7913</v>
      </c>
    </row>
    <row r="36" spans="1:6" s="88" customFormat="1" ht="12" customHeight="1" thickBot="1">
      <c r="A36" s="164" t="s">
        <v>8</v>
      </c>
      <c r="B36" s="96"/>
      <c r="C36" s="96" t="s">
        <v>339</v>
      </c>
      <c r="D36" s="106">
        <f>SUM(D37,D43)</f>
        <v>56634</v>
      </c>
      <c r="E36" s="106">
        <f>SUM(E37,E43)</f>
        <v>51364</v>
      </c>
      <c r="F36" s="106">
        <f>SUM(F37,F43)</f>
        <v>52858</v>
      </c>
    </row>
    <row r="37" spans="1:6" s="88" customFormat="1" ht="12" customHeight="1">
      <c r="A37" s="181"/>
      <c r="B37" s="142" t="s">
        <v>79</v>
      </c>
      <c r="C37" s="143" t="s">
        <v>208</v>
      </c>
      <c r="D37" s="182">
        <f>SUM(D38:D42)</f>
        <v>32770</v>
      </c>
      <c r="E37" s="182">
        <f>SUM(E38:E42)</f>
        <v>34737</v>
      </c>
      <c r="F37" s="182">
        <f>SUM(F38:F42)</f>
        <v>36231</v>
      </c>
    </row>
    <row r="38" spans="1:6" s="88" customFormat="1" ht="12" customHeight="1">
      <c r="A38" s="178"/>
      <c r="B38" s="135" t="s">
        <v>82</v>
      </c>
      <c r="C38" s="36" t="s">
        <v>209</v>
      </c>
      <c r="D38" s="37">
        <v>10070</v>
      </c>
      <c r="E38" s="37">
        <v>10070</v>
      </c>
      <c r="F38" s="37">
        <v>9536</v>
      </c>
    </row>
    <row r="39" spans="1:6" s="88" customFormat="1" ht="12" customHeight="1">
      <c r="A39" s="178"/>
      <c r="B39" s="135" t="s">
        <v>83</v>
      </c>
      <c r="C39" s="36" t="s">
        <v>210</v>
      </c>
      <c r="D39" s="37"/>
      <c r="E39" s="37"/>
      <c r="F39" s="37"/>
    </row>
    <row r="40" spans="1:6" s="88" customFormat="1" ht="12" customHeight="1">
      <c r="A40" s="178"/>
      <c r="B40" s="135" t="s">
        <v>84</v>
      </c>
      <c r="C40" s="36" t="s">
        <v>340</v>
      </c>
      <c r="D40" s="37">
        <v>390</v>
      </c>
      <c r="E40" s="37">
        <v>708</v>
      </c>
      <c r="F40" s="37">
        <v>846</v>
      </c>
    </row>
    <row r="41" spans="1:6" s="88" customFormat="1" ht="12" customHeight="1">
      <c r="A41" s="178"/>
      <c r="B41" s="135" t="s">
        <v>85</v>
      </c>
      <c r="C41" s="36" t="s">
        <v>48</v>
      </c>
      <c r="D41" s="37"/>
      <c r="E41" s="37"/>
      <c r="F41" s="37"/>
    </row>
    <row r="42" spans="1:6" s="88" customFormat="1" ht="12" customHeight="1">
      <c r="A42" s="178"/>
      <c r="B42" s="135" t="s">
        <v>206</v>
      </c>
      <c r="C42" s="36" t="s">
        <v>212</v>
      </c>
      <c r="D42" s="37">
        <v>22310</v>
      </c>
      <c r="E42" s="37">
        <v>23959</v>
      </c>
      <c r="F42" s="37">
        <v>25849</v>
      </c>
    </row>
    <row r="43" spans="1:6" s="88" customFormat="1" ht="12" customHeight="1">
      <c r="A43" s="178"/>
      <c r="B43" s="135" t="s">
        <v>80</v>
      </c>
      <c r="C43" s="139" t="s">
        <v>213</v>
      </c>
      <c r="D43" s="73">
        <f>SUM(D44:D48)</f>
        <v>23864</v>
      </c>
      <c r="E43" s="73">
        <f>SUM(E44:E48)</f>
        <v>16627</v>
      </c>
      <c r="F43" s="73">
        <f>SUM(F44:F48)</f>
        <v>16627</v>
      </c>
    </row>
    <row r="44" spans="1:6" s="88" customFormat="1" ht="12" customHeight="1">
      <c r="A44" s="178"/>
      <c r="B44" s="135" t="s">
        <v>88</v>
      </c>
      <c r="C44" s="36" t="s">
        <v>209</v>
      </c>
      <c r="D44" s="37"/>
      <c r="E44" s="37"/>
      <c r="F44" s="37"/>
    </row>
    <row r="45" spans="1:6" s="88" customFormat="1" ht="12" customHeight="1">
      <c r="A45" s="178"/>
      <c r="B45" s="135" t="s">
        <v>89</v>
      </c>
      <c r="C45" s="36" t="s">
        <v>210</v>
      </c>
      <c r="D45" s="37"/>
      <c r="E45" s="37"/>
      <c r="F45" s="37"/>
    </row>
    <row r="46" spans="1:6" s="88" customFormat="1" ht="12" customHeight="1">
      <c r="A46" s="178"/>
      <c r="B46" s="135" t="s">
        <v>90</v>
      </c>
      <c r="C46" s="36" t="s">
        <v>211</v>
      </c>
      <c r="D46" s="37"/>
      <c r="E46" s="37"/>
      <c r="F46" s="37"/>
    </row>
    <row r="47" spans="1:6" s="88" customFormat="1" ht="12" customHeight="1">
      <c r="A47" s="178"/>
      <c r="B47" s="135" t="s">
        <v>91</v>
      </c>
      <c r="C47" s="36" t="s">
        <v>48</v>
      </c>
      <c r="D47" s="37">
        <v>23864</v>
      </c>
      <c r="E47" s="37">
        <v>16627</v>
      </c>
      <c r="F47" s="37">
        <v>16627</v>
      </c>
    </row>
    <row r="48" spans="1:6" s="88" customFormat="1" ht="12" customHeight="1" thickBot="1">
      <c r="A48" s="187"/>
      <c r="B48" s="144" t="s">
        <v>207</v>
      </c>
      <c r="C48" s="97" t="s">
        <v>369</v>
      </c>
      <c r="D48" s="145"/>
      <c r="E48" s="145"/>
      <c r="F48" s="145"/>
    </row>
    <row r="49" spans="1:6" s="87" customFormat="1" ht="12" customHeight="1" thickBot="1">
      <c r="A49" s="164" t="s">
        <v>9</v>
      </c>
      <c r="B49" s="176"/>
      <c r="C49" s="96" t="s">
        <v>341</v>
      </c>
      <c r="D49" s="106">
        <f>SUM(D50:D52)</f>
        <v>7550</v>
      </c>
      <c r="E49" s="106">
        <f>SUM(E50:E52)</f>
        <v>7562</v>
      </c>
      <c r="F49" s="106">
        <f>SUM(F50:F52)</f>
        <v>8277</v>
      </c>
    </row>
    <row r="50" spans="1:6" s="88" customFormat="1" ht="12" customHeight="1">
      <c r="A50" s="178"/>
      <c r="B50" s="135" t="s">
        <v>86</v>
      </c>
      <c r="C50" s="11" t="s">
        <v>217</v>
      </c>
      <c r="D50" s="37"/>
      <c r="E50" s="37"/>
      <c r="F50" s="37"/>
    </row>
    <row r="51" spans="1:6" s="88" customFormat="1" ht="12" customHeight="1">
      <c r="A51" s="178"/>
      <c r="B51" s="135" t="s">
        <v>87</v>
      </c>
      <c r="C51" s="9" t="s">
        <v>218</v>
      </c>
      <c r="D51" s="37">
        <v>7500</v>
      </c>
      <c r="E51" s="37">
        <v>7500</v>
      </c>
      <c r="F51" s="37">
        <v>8215</v>
      </c>
    </row>
    <row r="52" spans="1:6" s="88" customFormat="1" ht="12" customHeight="1" thickBot="1">
      <c r="A52" s="178"/>
      <c r="B52" s="135" t="s">
        <v>216</v>
      </c>
      <c r="C52" s="13" t="s">
        <v>157</v>
      </c>
      <c r="D52" s="37">
        <v>50</v>
      </c>
      <c r="E52" s="37">
        <v>62</v>
      </c>
      <c r="F52" s="37">
        <v>62</v>
      </c>
    </row>
    <row r="53" spans="1:6" s="88" customFormat="1" ht="12" customHeight="1" thickBot="1">
      <c r="A53" s="161" t="s">
        <v>10</v>
      </c>
      <c r="B53" s="176"/>
      <c r="C53" s="96" t="s">
        <v>342</v>
      </c>
      <c r="D53" s="106">
        <f>SUM(D54:D55)</f>
        <v>0</v>
      </c>
      <c r="E53" s="106">
        <f>SUM(E54:E55)</f>
        <v>0</v>
      </c>
      <c r="F53" s="106">
        <f>SUM(F54:F55)</f>
        <v>0</v>
      </c>
    </row>
    <row r="54" spans="1:6" s="88" customFormat="1" ht="12" customHeight="1">
      <c r="A54" s="188"/>
      <c r="B54" s="135" t="s">
        <v>220</v>
      </c>
      <c r="C54" s="9" t="s">
        <v>134</v>
      </c>
      <c r="D54" s="41"/>
      <c r="E54" s="41"/>
      <c r="F54" s="41"/>
    </row>
    <row r="55" spans="1:6" s="88" customFormat="1" ht="12" customHeight="1" thickBot="1">
      <c r="A55" s="178"/>
      <c r="B55" s="135" t="s">
        <v>221</v>
      </c>
      <c r="C55" s="9" t="s">
        <v>135</v>
      </c>
      <c r="D55" s="37"/>
      <c r="E55" s="37"/>
      <c r="F55" s="37"/>
    </row>
    <row r="56" spans="1:6" s="88" customFormat="1" ht="12" customHeight="1" thickBot="1">
      <c r="A56" s="164" t="s">
        <v>11</v>
      </c>
      <c r="B56" s="189"/>
      <c r="C56" s="190" t="s">
        <v>343</v>
      </c>
      <c r="D56" s="236">
        <v>20</v>
      </c>
      <c r="E56" s="236">
        <v>25</v>
      </c>
      <c r="F56" s="236">
        <v>27</v>
      </c>
    </row>
    <row r="57" spans="1:6" s="87" customFormat="1" ht="12" customHeight="1" thickBot="1">
      <c r="A57" s="191" t="s">
        <v>12</v>
      </c>
      <c r="B57" s="192"/>
      <c r="C57" s="193" t="s">
        <v>344</v>
      </c>
      <c r="D57" s="194">
        <f>+D10+D17+D26+D27+D36+D49+D53+D56</f>
        <v>329405</v>
      </c>
      <c r="E57" s="194">
        <f>+E10+E17+E26+E27+E36+E49+E53+E56</f>
        <v>360729</v>
      </c>
      <c r="F57" s="194">
        <f>+F10+F17+F26+F27+F36+F49+F53+F56</f>
        <v>367296</v>
      </c>
    </row>
    <row r="58" spans="1:6" s="87" customFormat="1" ht="12" customHeight="1" thickBot="1">
      <c r="A58" s="161" t="s">
        <v>13</v>
      </c>
      <c r="B58" s="146"/>
      <c r="C58" s="96" t="s">
        <v>345</v>
      </c>
      <c r="D58" s="233">
        <f>+D59+D60</f>
        <v>7500</v>
      </c>
      <c r="E58" s="233">
        <f>+E59+E60</f>
        <v>8363</v>
      </c>
      <c r="F58" s="233">
        <v>8363</v>
      </c>
    </row>
    <row r="59" spans="1:6" s="87" customFormat="1" ht="12" customHeight="1">
      <c r="A59" s="181"/>
      <c r="B59" s="142" t="s">
        <v>144</v>
      </c>
      <c r="C59" s="119" t="s">
        <v>225</v>
      </c>
      <c r="D59" s="230">
        <v>7500</v>
      </c>
      <c r="E59" s="230">
        <v>8363</v>
      </c>
      <c r="F59" s="230">
        <v>8363</v>
      </c>
    </row>
    <row r="60" spans="1:6" s="87" customFormat="1" ht="12" customHeight="1" thickBot="1">
      <c r="A60" s="187"/>
      <c r="B60" s="144" t="s">
        <v>145</v>
      </c>
      <c r="C60" s="121" t="s">
        <v>226</v>
      </c>
      <c r="D60" s="231"/>
      <c r="E60" s="231"/>
      <c r="F60" s="231"/>
    </row>
    <row r="61" spans="1:6" s="88" customFormat="1" ht="12" customHeight="1" thickBot="1">
      <c r="A61" s="195" t="s">
        <v>14</v>
      </c>
      <c r="B61" s="196"/>
      <c r="C61" s="96" t="s">
        <v>346</v>
      </c>
      <c r="D61" s="106">
        <f>+D62+D63</f>
        <v>42901</v>
      </c>
      <c r="E61" s="106">
        <v>17000</v>
      </c>
      <c r="F61" s="106">
        <f>+F62+F63</f>
        <v>0</v>
      </c>
    </row>
    <row r="62" spans="1:6" s="88" customFormat="1" ht="12" customHeight="1">
      <c r="A62" s="197"/>
      <c r="B62" s="147" t="s">
        <v>228</v>
      </c>
      <c r="C62" s="180" t="s">
        <v>347</v>
      </c>
      <c r="D62" s="113">
        <v>42901</v>
      </c>
      <c r="E62" s="113">
        <v>14210</v>
      </c>
      <c r="F62" s="113"/>
    </row>
    <row r="63" spans="1:6" s="88" customFormat="1" ht="12" customHeight="1" thickBot="1">
      <c r="A63" s="198"/>
      <c r="B63" s="148" t="s">
        <v>234</v>
      </c>
      <c r="C63" s="199" t="s">
        <v>348</v>
      </c>
      <c r="D63" s="149"/>
      <c r="E63" s="149"/>
      <c r="F63" s="149"/>
    </row>
    <row r="64" spans="1:6" s="88" customFormat="1" ht="24.75" customHeight="1" thickBot="1">
      <c r="A64" s="195" t="s">
        <v>15</v>
      </c>
      <c r="B64" s="200"/>
      <c r="C64" s="201" t="s">
        <v>537</v>
      </c>
      <c r="D64" s="202">
        <f>+D57+D58+D61</f>
        <v>379806</v>
      </c>
      <c r="E64" s="202">
        <f>+E57+E58+E61</f>
        <v>386092</v>
      </c>
      <c r="F64" s="202">
        <f>+F57+F58+F61</f>
        <v>375659</v>
      </c>
    </row>
    <row r="65" spans="1:6" s="88" customFormat="1" ht="15" customHeight="1" thickBot="1">
      <c r="A65" s="594" t="s">
        <v>16</v>
      </c>
      <c r="B65" s="595"/>
      <c r="C65" s="593" t="s">
        <v>539</v>
      </c>
      <c r="D65" s="597"/>
      <c r="E65" s="598"/>
      <c r="F65" s="599">
        <v>-2594</v>
      </c>
    </row>
    <row r="66" spans="1:6" s="88" customFormat="1" ht="15" customHeight="1" thickBot="1">
      <c r="A66" s="195" t="s">
        <v>17</v>
      </c>
      <c r="B66" s="596"/>
      <c r="C66" s="201" t="s">
        <v>541</v>
      </c>
      <c r="D66" s="591">
        <f>+D64+D65</f>
        <v>379806</v>
      </c>
      <c r="E66" s="592">
        <f>+E64+E65</f>
        <v>386092</v>
      </c>
      <c r="F66" s="202">
        <f>+F64+F65</f>
        <v>373065</v>
      </c>
    </row>
    <row r="67" spans="1:6" s="88" customFormat="1" ht="15" customHeight="1">
      <c r="A67" s="203"/>
      <c r="B67" s="203"/>
      <c r="C67" s="204"/>
      <c r="D67" s="204"/>
      <c r="E67" s="204"/>
      <c r="F67" s="205"/>
    </row>
    <row r="68" spans="1:6" ht="13.5" thickBot="1">
      <c r="A68" s="206"/>
      <c r="B68" s="207"/>
      <c r="C68" s="207"/>
      <c r="D68" s="207"/>
      <c r="E68" s="207"/>
      <c r="F68" s="207"/>
    </row>
    <row r="69" spans="1:6" s="81" customFormat="1" ht="16.5" customHeight="1" thickBot="1">
      <c r="A69" s="208"/>
      <c r="B69" s="209"/>
      <c r="C69" s="210" t="s">
        <v>49</v>
      </c>
      <c r="D69" s="210"/>
      <c r="E69" s="210"/>
      <c r="F69" s="211"/>
    </row>
    <row r="70" spans="1:6" s="89" customFormat="1" ht="12" customHeight="1" thickBot="1">
      <c r="A70" s="164" t="s">
        <v>3</v>
      </c>
      <c r="B70" s="34"/>
      <c r="C70" s="44" t="s">
        <v>254</v>
      </c>
      <c r="D70" s="106">
        <f>SUM(D71:D75)</f>
        <v>345872</v>
      </c>
      <c r="E70" s="106">
        <f>SUM(E71:E75)</f>
        <v>355853</v>
      </c>
      <c r="F70" s="106">
        <f>SUM(F71:F75)</f>
        <v>344716</v>
      </c>
    </row>
    <row r="71" spans="1:6" ht="12" customHeight="1">
      <c r="A71" s="212"/>
      <c r="B71" s="140" t="s">
        <v>92</v>
      </c>
      <c r="C71" s="11" t="s">
        <v>34</v>
      </c>
      <c r="D71" s="41">
        <v>24827</v>
      </c>
      <c r="E71" s="41">
        <v>23324</v>
      </c>
      <c r="F71" s="41">
        <v>26926</v>
      </c>
    </row>
    <row r="72" spans="1:6" ht="12" customHeight="1">
      <c r="A72" s="213"/>
      <c r="B72" s="135" t="s">
        <v>93</v>
      </c>
      <c r="C72" s="9" t="s">
        <v>255</v>
      </c>
      <c r="D72" s="232">
        <v>7377</v>
      </c>
      <c r="E72" s="232">
        <v>5756</v>
      </c>
      <c r="F72" s="232">
        <v>5003</v>
      </c>
    </row>
    <row r="73" spans="1:6" ht="12" customHeight="1">
      <c r="A73" s="213"/>
      <c r="B73" s="135" t="s">
        <v>94</v>
      </c>
      <c r="C73" s="9" t="s">
        <v>133</v>
      </c>
      <c r="D73" s="37">
        <v>28874</v>
      </c>
      <c r="E73" s="37">
        <v>39342</v>
      </c>
      <c r="F73" s="37">
        <v>37594</v>
      </c>
    </row>
    <row r="74" spans="1:6" ht="12" customHeight="1">
      <c r="A74" s="213"/>
      <c r="B74" s="135" t="s">
        <v>95</v>
      </c>
      <c r="C74" s="9" t="s">
        <v>256</v>
      </c>
      <c r="D74" s="37">
        <v>1130</v>
      </c>
      <c r="E74" s="37">
        <v>1634</v>
      </c>
      <c r="F74" s="37">
        <v>1943</v>
      </c>
    </row>
    <row r="75" spans="1:6" ht="12" customHeight="1">
      <c r="A75" s="213"/>
      <c r="B75" s="135" t="s">
        <v>105</v>
      </c>
      <c r="C75" s="9" t="s">
        <v>257</v>
      </c>
      <c r="D75" s="37">
        <v>283664</v>
      </c>
      <c r="E75" s="37">
        <v>285797</v>
      </c>
      <c r="F75" s="37">
        <v>273250</v>
      </c>
    </row>
    <row r="76" spans="1:6" ht="12" customHeight="1">
      <c r="A76" s="213"/>
      <c r="B76" s="135" t="s">
        <v>96</v>
      </c>
      <c r="C76" s="9" t="s">
        <v>308</v>
      </c>
      <c r="D76" s="232"/>
      <c r="E76" s="232"/>
      <c r="F76" s="232"/>
    </row>
    <row r="77" spans="1:6" ht="12" customHeight="1">
      <c r="A77" s="213"/>
      <c r="B77" s="135" t="s">
        <v>97</v>
      </c>
      <c r="C77" s="123" t="s">
        <v>309</v>
      </c>
      <c r="D77" s="37">
        <v>60734</v>
      </c>
      <c r="E77" s="37">
        <v>54006</v>
      </c>
      <c r="F77" s="37">
        <v>53703</v>
      </c>
    </row>
    <row r="78" spans="1:6" ht="12" customHeight="1">
      <c r="A78" s="213"/>
      <c r="B78" s="135" t="s">
        <v>106</v>
      </c>
      <c r="C78" s="123" t="s">
        <v>310</v>
      </c>
      <c r="D78" s="37"/>
      <c r="E78" s="37"/>
      <c r="F78" s="37"/>
    </row>
    <row r="79" spans="1:6" ht="12" customHeight="1">
      <c r="A79" s="213"/>
      <c r="B79" s="135" t="s">
        <v>107</v>
      </c>
      <c r="C79" s="124" t="s">
        <v>311</v>
      </c>
      <c r="D79" s="37">
        <v>4514</v>
      </c>
      <c r="E79" s="37">
        <v>7664</v>
      </c>
      <c r="F79" s="37">
        <v>8166</v>
      </c>
    </row>
    <row r="80" spans="1:6" ht="12" customHeight="1">
      <c r="A80" s="213"/>
      <c r="B80" s="135" t="s">
        <v>108</v>
      </c>
      <c r="C80" s="124" t="s">
        <v>312</v>
      </c>
      <c r="D80" s="37">
        <v>10241</v>
      </c>
      <c r="E80" s="37">
        <v>10241</v>
      </c>
      <c r="F80" s="37">
        <v>9086</v>
      </c>
    </row>
    <row r="81" spans="1:6" ht="12" customHeight="1">
      <c r="A81" s="213"/>
      <c r="B81" s="135" t="s">
        <v>109</v>
      </c>
      <c r="C81" s="124" t="s">
        <v>567</v>
      </c>
      <c r="D81" s="37">
        <v>208175</v>
      </c>
      <c r="E81" s="37">
        <v>213886</v>
      </c>
      <c r="F81" s="37">
        <v>202295</v>
      </c>
    </row>
    <row r="82" spans="1:6" ht="12" customHeight="1">
      <c r="A82" s="213"/>
      <c r="B82" s="135" t="s">
        <v>111</v>
      </c>
      <c r="C82" s="124" t="s">
        <v>314</v>
      </c>
      <c r="D82" s="37"/>
      <c r="E82" s="37"/>
      <c r="F82" s="37"/>
    </row>
    <row r="83" spans="1:6" ht="12" customHeight="1" thickBot="1">
      <c r="A83" s="214"/>
      <c r="B83" s="148" t="s">
        <v>258</v>
      </c>
      <c r="C83" s="125" t="s">
        <v>315</v>
      </c>
      <c r="D83" s="40"/>
      <c r="E83" s="40"/>
      <c r="F83" s="40"/>
    </row>
    <row r="84" spans="1:6" ht="12" customHeight="1" thickBot="1">
      <c r="A84" s="164" t="s">
        <v>4</v>
      </c>
      <c r="B84" s="34"/>
      <c r="C84" s="44" t="s">
        <v>259</v>
      </c>
      <c r="D84" s="106">
        <f>SUM(D85:D91)</f>
        <v>31434</v>
      </c>
      <c r="E84" s="106">
        <f>SUM(E85:E91)</f>
        <v>29739</v>
      </c>
      <c r="F84" s="106">
        <f>SUM(F85:F91)</f>
        <v>20369</v>
      </c>
    </row>
    <row r="85" spans="1:6" s="89" customFormat="1" ht="12" customHeight="1">
      <c r="A85" s="212"/>
      <c r="B85" s="140" t="s">
        <v>98</v>
      </c>
      <c r="C85" s="11" t="s">
        <v>260</v>
      </c>
      <c r="D85" s="113">
        <v>2500</v>
      </c>
      <c r="E85" s="113">
        <v>2500</v>
      </c>
      <c r="F85" s="113">
        <v>730</v>
      </c>
    </row>
    <row r="86" spans="1:6" ht="12" customHeight="1">
      <c r="A86" s="213"/>
      <c r="B86" s="135" t="s">
        <v>99</v>
      </c>
      <c r="C86" s="9" t="s">
        <v>261</v>
      </c>
      <c r="D86" s="232">
        <v>13748</v>
      </c>
      <c r="E86" s="232">
        <v>13748</v>
      </c>
      <c r="F86" s="232">
        <v>6236</v>
      </c>
    </row>
    <row r="87" spans="1:6" ht="12" customHeight="1">
      <c r="A87" s="213"/>
      <c r="B87" s="135" t="s">
        <v>100</v>
      </c>
      <c r="C87" s="9" t="s">
        <v>262</v>
      </c>
      <c r="D87" s="232"/>
      <c r="E87" s="232"/>
      <c r="F87" s="232"/>
    </row>
    <row r="88" spans="1:6" ht="12" customHeight="1">
      <c r="A88" s="213"/>
      <c r="B88" s="135" t="s">
        <v>101</v>
      </c>
      <c r="C88" s="9" t="s">
        <v>263</v>
      </c>
      <c r="D88" s="232"/>
      <c r="E88" s="232"/>
      <c r="F88" s="232"/>
    </row>
    <row r="89" spans="1:6" ht="12" customHeight="1">
      <c r="A89" s="213"/>
      <c r="B89" s="135" t="s">
        <v>102</v>
      </c>
      <c r="C89" s="9" t="s">
        <v>268</v>
      </c>
      <c r="D89" s="232">
        <v>15186</v>
      </c>
      <c r="E89" s="232">
        <v>12886</v>
      </c>
      <c r="F89" s="232">
        <v>12798</v>
      </c>
    </row>
    <row r="90" spans="1:6" ht="12" customHeight="1">
      <c r="A90" s="213"/>
      <c r="B90" s="135" t="s">
        <v>110</v>
      </c>
      <c r="C90" s="9" t="s">
        <v>364</v>
      </c>
      <c r="D90" s="232"/>
      <c r="E90" s="232"/>
      <c r="F90" s="232"/>
    </row>
    <row r="91" spans="1:6" ht="12" customHeight="1">
      <c r="A91" s="213"/>
      <c r="B91" s="135" t="s">
        <v>115</v>
      </c>
      <c r="C91" s="9" t="s">
        <v>270</v>
      </c>
      <c r="D91" s="232"/>
      <c r="E91" s="232">
        <v>605</v>
      </c>
      <c r="F91" s="232">
        <v>605</v>
      </c>
    </row>
    <row r="92" spans="1:6" s="89" customFormat="1" ht="12" customHeight="1">
      <c r="A92" s="213"/>
      <c r="B92" s="135" t="s">
        <v>264</v>
      </c>
      <c r="C92" s="9" t="s">
        <v>304</v>
      </c>
      <c r="D92" s="232"/>
      <c r="E92" s="232"/>
      <c r="F92" s="232"/>
    </row>
    <row r="93" spans="1:14" ht="12" customHeight="1">
      <c r="A93" s="213"/>
      <c r="B93" s="135" t="s">
        <v>265</v>
      </c>
      <c r="C93" s="123" t="s">
        <v>305</v>
      </c>
      <c r="D93" s="232"/>
      <c r="E93" s="232">
        <v>605</v>
      </c>
      <c r="F93" s="232">
        <v>605</v>
      </c>
      <c r="N93" s="223"/>
    </row>
    <row r="94" spans="1:6" ht="12" customHeight="1">
      <c r="A94" s="213"/>
      <c r="B94" s="135" t="s">
        <v>266</v>
      </c>
      <c r="C94" s="123" t="s">
        <v>306</v>
      </c>
      <c r="D94" s="232"/>
      <c r="E94" s="232"/>
      <c r="F94" s="232"/>
    </row>
    <row r="95" spans="1:6" ht="12" customHeight="1" thickBot="1">
      <c r="A95" s="214"/>
      <c r="B95" s="148" t="s">
        <v>267</v>
      </c>
      <c r="C95" s="150" t="s">
        <v>307</v>
      </c>
      <c r="D95" s="149"/>
      <c r="E95" s="149"/>
      <c r="F95" s="149"/>
    </row>
    <row r="96" spans="1:6" ht="12" customHeight="1" thickBot="1">
      <c r="A96" s="164" t="s">
        <v>5</v>
      </c>
      <c r="B96" s="34"/>
      <c r="C96" s="44" t="s">
        <v>271</v>
      </c>
      <c r="D96" s="141"/>
      <c r="E96" s="141"/>
      <c r="F96" s="141"/>
    </row>
    <row r="97" spans="1:6" s="89" customFormat="1" ht="12" customHeight="1" thickBot="1">
      <c r="A97" s="164" t="s">
        <v>6</v>
      </c>
      <c r="B97" s="34"/>
      <c r="C97" s="44" t="s">
        <v>272</v>
      </c>
      <c r="D97" s="106">
        <f>+D98+D99</f>
        <v>2500</v>
      </c>
      <c r="E97" s="106">
        <f>+E98+E99</f>
        <v>500</v>
      </c>
      <c r="F97" s="106">
        <f>+F98+F99</f>
        <v>0</v>
      </c>
    </row>
    <row r="98" spans="1:6" s="89" customFormat="1" ht="12" customHeight="1">
      <c r="A98" s="212"/>
      <c r="B98" s="140" t="s">
        <v>74</v>
      </c>
      <c r="C98" s="11" t="s">
        <v>51</v>
      </c>
      <c r="D98" s="41">
        <v>500</v>
      </c>
      <c r="E98" s="41">
        <v>500</v>
      </c>
      <c r="F98" s="41"/>
    </row>
    <row r="99" spans="1:6" s="89" customFormat="1" ht="12" customHeight="1" thickBot="1">
      <c r="A99" s="214"/>
      <c r="B99" s="148" t="s">
        <v>75</v>
      </c>
      <c r="C99" s="17" t="s">
        <v>52</v>
      </c>
      <c r="D99" s="40">
        <v>2000</v>
      </c>
      <c r="E99" s="40"/>
      <c r="F99" s="40"/>
    </row>
    <row r="100" spans="1:6" s="89" customFormat="1" ht="12" customHeight="1" thickBot="1">
      <c r="A100" s="164" t="s">
        <v>7</v>
      </c>
      <c r="B100" s="153"/>
      <c r="C100" s="44" t="s">
        <v>374</v>
      </c>
      <c r="D100" s="141"/>
      <c r="E100" s="141"/>
      <c r="F100" s="141"/>
    </row>
    <row r="101" spans="1:6" s="89" customFormat="1" ht="12" customHeight="1" thickBot="1">
      <c r="A101" s="164" t="s">
        <v>8</v>
      </c>
      <c r="B101" s="34"/>
      <c r="C101" s="95" t="s">
        <v>375</v>
      </c>
      <c r="D101" s="234">
        <f>+D70+D84+D96+D97+D100</f>
        <v>379806</v>
      </c>
      <c r="E101" s="234">
        <f>+E70+E84+E96+E97+E100</f>
        <v>386092</v>
      </c>
      <c r="F101" s="234">
        <f>+F70+F84+F96+F97+F100</f>
        <v>365085</v>
      </c>
    </row>
    <row r="102" spans="1:6" s="89" customFormat="1" ht="12" customHeight="1" thickBot="1">
      <c r="A102" s="164" t="s">
        <v>9</v>
      </c>
      <c r="B102" s="34"/>
      <c r="C102" s="44" t="s">
        <v>376</v>
      </c>
      <c r="D102" s="106">
        <f>+D103+D104</f>
        <v>0</v>
      </c>
      <c r="E102" s="106">
        <f>+E103+E104</f>
        <v>0</v>
      </c>
      <c r="F102" s="106">
        <f>+F103+F104</f>
        <v>0</v>
      </c>
    </row>
    <row r="103" spans="1:6" ht="18" customHeight="1">
      <c r="A103" s="212"/>
      <c r="B103" s="135" t="s">
        <v>373</v>
      </c>
      <c r="C103" s="11" t="s">
        <v>349</v>
      </c>
      <c r="D103" s="41"/>
      <c r="E103" s="41"/>
      <c r="F103" s="41"/>
    </row>
    <row r="104" spans="1:6" ht="12" customHeight="1" thickBot="1">
      <c r="A104" s="214"/>
      <c r="B104" s="148" t="s">
        <v>87</v>
      </c>
      <c r="C104" s="17" t="s">
        <v>350</v>
      </c>
      <c r="D104" s="40"/>
      <c r="E104" s="40"/>
      <c r="F104" s="40"/>
    </row>
    <row r="105" spans="1:6" ht="15" customHeight="1" thickBot="1">
      <c r="A105" s="164" t="s">
        <v>10</v>
      </c>
      <c r="B105" s="189"/>
      <c r="C105" s="215" t="s">
        <v>559</v>
      </c>
      <c r="D105" s="79">
        <f>+D101+D102</f>
        <v>379806</v>
      </c>
      <c r="E105" s="79">
        <f>+E101+E102</f>
        <v>386092</v>
      </c>
      <c r="F105" s="79">
        <f>+F101+F102</f>
        <v>365085</v>
      </c>
    </row>
    <row r="106" spans="1:6" ht="15" customHeight="1" thickBot="1">
      <c r="A106" s="600" t="s">
        <v>11</v>
      </c>
      <c r="B106" s="601"/>
      <c r="C106" s="602" t="s">
        <v>542</v>
      </c>
      <c r="D106" s="597"/>
      <c r="E106" s="598"/>
      <c r="F106" s="599">
        <v>-10183</v>
      </c>
    </row>
    <row r="107" spans="1:6" ht="15" customHeight="1" thickBot="1">
      <c r="A107" s="164" t="s">
        <v>12</v>
      </c>
      <c r="B107" s="189"/>
      <c r="C107" s="215" t="s">
        <v>558</v>
      </c>
      <c r="D107" s="591">
        <f>+D105+D106</f>
        <v>379806</v>
      </c>
      <c r="E107" s="592">
        <f>+E105+E106</f>
        <v>386092</v>
      </c>
      <c r="F107" s="592">
        <f>+F105+F106</f>
        <v>354902</v>
      </c>
    </row>
    <row r="108" spans="1:6" ht="13.5" thickBot="1">
      <c r="A108" s="216"/>
      <c r="B108" s="217"/>
      <c r="C108" s="217"/>
      <c r="D108" s="217"/>
      <c r="E108" s="217"/>
      <c r="F108" s="217"/>
    </row>
    <row r="109" spans="1:6" ht="15" customHeight="1" thickBot="1">
      <c r="A109" s="218" t="s">
        <v>351</v>
      </c>
      <c r="B109" s="219"/>
      <c r="C109" s="220"/>
      <c r="D109" s="92">
        <v>4</v>
      </c>
      <c r="E109" s="92">
        <v>4</v>
      </c>
      <c r="F109" s="92">
        <v>4</v>
      </c>
    </row>
    <row r="110" spans="1:6" ht="14.25" customHeight="1" thickBot="1">
      <c r="A110" s="218" t="s">
        <v>352</v>
      </c>
      <c r="B110" s="219"/>
      <c r="C110" s="220"/>
      <c r="D110" s="92">
        <v>18</v>
      </c>
      <c r="E110" s="92">
        <v>24</v>
      </c>
      <c r="F110" s="92">
        <v>24</v>
      </c>
    </row>
  </sheetData>
  <sheetProtection formatRows="0" insertRows="0" selectLockedCells="1" selectUnlockedCells="1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2013-03-19T12:54:13Z</cp:lastPrinted>
  <dcterms:created xsi:type="dcterms:W3CDTF">1999-10-30T10:30:45Z</dcterms:created>
  <dcterms:modified xsi:type="dcterms:W3CDTF">2013-03-19T12:54:44Z</dcterms:modified>
  <cp:category/>
  <cp:version/>
  <cp:contentType/>
  <cp:contentStatus/>
</cp:coreProperties>
</file>